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<sst xmlns="http://schemas.openxmlformats.org/spreadsheetml/2006/main" count="34" uniqueCount="23">
  <si>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Aantal stemmen</t>
  </si>
  <si>
    <t>partij A</t>
  </si>
  <si>
    <t>partij B</t>
  </si>
  <si>
    <t>partij C</t>
  </si>
  <si>
    <t xml:space="preserve">Partij D </t>
  </si>
  <si>
    <t>partij E</t>
  </si>
  <si>
    <t>partij F</t>
  </si>
  <si>
    <t>partij G</t>
  </si>
  <si>
    <t>partij H</t>
  </si>
  <si>
    <t>totaal</t>
  </si>
  <si>
    <t>Stemmen per zetel</t>
  </si>
  <si>
    <t>rest</t>
  </si>
  <si>
    <t>Eerste zetelverdeling</t>
  </si>
  <si>
    <t>Het aantal stemmen en de zetelverdeling bij TK-verkiezingen met 8 partijen</t>
  </si>
  <si>
    <t>Vul op de gele vlakken de aantallen stemmen in.</t>
  </si>
  <si>
    <t>Einduitslag, totaal aantal zetels</t>
  </si>
  <si>
    <t>Eerste toedeling restzetels</t>
  </si>
  <si>
    <t>Nieuwe zetelverdeling</t>
  </si>
  <si>
    <t>De kiesdeler is</t>
  </si>
  <si>
    <t>Aantal beschikbare zetels is</t>
  </si>
  <si>
    <t>Tweede toedeling restzetels</t>
  </si>
  <si>
    <t>Derde toedeling restzetels</t>
  </si>
  <si>
    <t>Zetels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</si>
</sst>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fl&quot;\ * #,##0.00_-;_-&quot;fl&quot;\ * #,##0.00\-;_-&quot;fl&quot;\ * &quot;-&quot;??_-;_-@_-"/>
    <numFmt numFmtId="165" formatCode="_-&quot;fl&quot;\ * #,##0_-;_-&quot;fl&quot;\ * #,##0\-;_-&quot;fl&quot;\ * &quot;-&quot;_-;_-@_-"/>
    <numFmt numFmtId="166" formatCode="0.0"/>
  </numFmts>
  <fonts count="7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0"/>
    </font>
    <font>
      <b/>
      <sz val="10"/>
      <name val="Tahoma"/>
      <family val="2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 quotePrefix="1">
      <alignment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/>
    </xf>
    <xf numFmtId="0" fontId="0" fillId="4" borderId="0" xfId="0" applyFill="1" applyAlignment="1">
      <alignment/>
    </xf>
    <xf numFmtId="0" fontId="4" fillId="5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" fontId="0" fillId="4" borderId="0" xfId="0" applyNumberFormat="1" applyFill="1" applyAlignment="1">
      <alignment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2" fontId="5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5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3" borderId="0" xfId="0" applyNumberFormat="1" applyFont="1" applyFill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5" fillId="4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26.8515625" style="0" bestFit="1" customWidth="1"/>
  </cols>
  <sheetData>
    <row r="1" spans="1:12" ht="1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</row>
    <row r="2" spans="1:12" s="18" customFormat="1" ht="12.75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s="18" customFormat="1" ht="12.75">
      <c r="A3" s="13" t="s">
        <v>19</v>
      </c>
      <c r="B3" s="14">
        <v>150</v>
      </c>
      <c r="C3" s="15"/>
      <c r="D3" s="32" t="s">
        <v>18</v>
      </c>
      <c r="E3" s="32"/>
      <c r="F3" s="16">
        <f>$J$5/$B$3</f>
        <v>5108.36</v>
      </c>
      <c r="G3" s="15"/>
      <c r="H3" s="15"/>
      <c r="I3" s="15"/>
      <c r="J3" s="15"/>
      <c r="K3" s="15"/>
      <c r="L3" s="17"/>
    </row>
    <row r="4" spans="1:12" ht="12.75">
      <c r="A4" s="8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2"/>
      <c r="L4" s="7"/>
    </row>
    <row r="5" spans="1:12" ht="12.75">
      <c r="A5" s="9" t="s">
        <v>0</v>
      </c>
      <c r="B5" s="23">
        <v>290203</v>
      </c>
      <c r="C5" s="23">
        <v>243556</v>
      </c>
      <c r="D5" s="23">
        <v>23451</v>
      </c>
      <c r="E5" s="23">
        <v>83449</v>
      </c>
      <c r="F5" s="23">
        <v>53491</v>
      </c>
      <c r="G5" s="23">
        <v>24531</v>
      </c>
      <c r="H5" s="23">
        <v>43087</v>
      </c>
      <c r="I5" s="23">
        <v>4486</v>
      </c>
      <c r="J5" s="21">
        <f>SUM(B5:I5)</f>
        <v>766254</v>
      </c>
      <c r="K5" s="11"/>
      <c r="L5" s="7"/>
    </row>
    <row r="6" spans="1:12" ht="12.75">
      <c r="A6" s="2" t="s">
        <v>22</v>
      </c>
      <c r="B6" s="24"/>
      <c r="C6" s="24"/>
      <c r="D6" s="24"/>
      <c r="E6" s="24"/>
      <c r="F6" s="24"/>
      <c r="G6" s="24"/>
      <c r="H6" s="24"/>
      <c r="I6" s="24"/>
      <c r="J6" s="24" t="s">
        <v>9</v>
      </c>
      <c r="K6" s="24" t="s">
        <v>11</v>
      </c>
      <c r="L6" s="7"/>
    </row>
    <row r="7" spans="1:12" ht="12.75">
      <c r="A7" s="6" t="s">
        <v>12</v>
      </c>
      <c r="B7" s="25">
        <f>INT(B5/$F$3)</f>
        <v>56</v>
      </c>
      <c r="C7" s="25">
        <f aca="true" t="shared" si="0" ref="C7:I7">INT(C5/$F$3)</f>
        <v>47</v>
      </c>
      <c r="D7" s="25">
        <f t="shared" si="0"/>
        <v>4</v>
      </c>
      <c r="E7" s="25">
        <f t="shared" si="0"/>
        <v>16</v>
      </c>
      <c r="F7" s="25">
        <f t="shared" si="0"/>
        <v>10</v>
      </c>
      <c r="G7" s="25">
        <f t="shared" si="0"/>
        <v>4</v>
      </c>
      <c r="H7" s="25">
        <f t="shared" si="0"/>
        <v>8</v>
      </c>
      <c r="I7" s="25">
        <f t="shared" si="0"/>
        <v>0</v>
      </c>
      <c r="J7" s="25">
        <v>145</v>
      </c>
      <c r="K7" s="25">
        <f>$B$3-J7</f>
        <v>5</v>
      </c>
      <c r="L7" s="7"/>
    </row>
    <row r="8" spans="1:12" ht="12.75">
      <c r="A8" s="3" t="s">
        <v>10</v>
      </c>
      <c r="B8" s="26">
        <f>IF(B7&gt;0,B$5/(B7+1),0)</f>
        <v>5091.2807017543855</v>
      </c>
      <c r="C8" s="26">
        <f aca="true" t="shared" si="1" ref="C8:I8">IF(C7&gt;0,C$5/(C7+1),0)</f>
        <v>5074.083333333333</v>
      </c>
      <c r="D8" s="26">
        <f t="shared" si="1"/>
        <v>4690.2</v>
      </c>
      <c r="E8" s="26">
        <f t="shared" si="1"/>
        <v>4908.764705882353</v>
      </c>
      <c r="F8" s="26">
        <f t="shared" si="1"/>
        <v>4862.818181818182</v>
      </c>
      <c r="G8" s="26">
        <f t="shared" si="1"/>
        <v>4906.2</v>
      </c>
      <c r="H8" s="26">
        <f t="shared" si="1"/>
        <v>4787.444444444444</v>
      </c>
      <c r="I8" s="26">
        <f t="shared" si="1"/>
        <v>0</v>
      </c>
      <c r="J8" s="27"/>
      <c r="K8" s="5"/>
      <c r="L8" s="7"/>
    </row>
    <row r="9" spans="1:12" ht="12.75">
      <c r="A9" s="3" t="s">
        <v>16</v>
      </c>
      <c r="B9" s="28">
        <f>IF(AND($K7&lt;&gt;0,AND(B8&gt;$C8,B8&gt;$D8,B8&gt;$E8,B8&gt;$F8,B8&gt;$G8,B8&gt;$H8,B8&gt;$I8)),1,0)</f>
        <v>1</v>
      </c>
      <c r="C9" s="28">
        <f>IF(AND($K7&lt;&gt;0,AND(C8&gt;$B8,C8&gt;$D8,C8&gt;$E8,C8&gt;$F8,C8&gt;$G8,C8&gt;$H8,C8&gt;$I8)),1,0)</f>
        <v>0</v>
      </c>
      <c r="D9" s="28">
        <f>IF(AND($K7&lt;&gt;0,AND(D8&gt;$B8,D8&gt;$C8,D8&gt;$E8,D8&gt;$F8,D8&gt;$G8,D8&gt;$H8,D8&gt;$I8)),1,0)</f>
        <v>0</v>
      </c>
      <c r="E9" s="28">
        <f>IF(AND($K7&lt;&gt;0,AND(E8&gt;$B8,E8&gt;$C8,E8&gt;$D8,E8&gt;$F8,E8&gt;$G8,E8&gt;$H8,E8&gt;$I8)),1,0)</f>
        <v>0</v>
      </c>
      <c r="F9" s="28">
        <f>IF(AND($K7&lt;&gt;0,AND(F8&gt;$B8,F8&gt;$C8,F8&gt;$D8,F8&gt;$E8,F8&gt;$G8,F8&gt;$H8,F8&gt;$I8)),1,0)</f>
        <v>0</v>
      </c>
      <c r="G9" s="28">
        <f>IF(AND($K7&lt;&gt;0,AND(G8&gt;$B8,G8&gt;$C8,G8&gt;$D8,G8&gt;$E8,G8&gt;$F8,G8&gt;$H8,G8&gt;$I8)),1,0)</f>
        <v>0</v>
      </c>
      <c r="H9" s="28">
        <f>IF(AND($K7&lt;&gt;0,AND(H8&gt;$B8,H8&gt;$C8,H8&gt;$D8,H8&gt;$E8,H8&gt;$F8,H8&gt;$G8,H8&gt;$I8)),1,0)</f>
        <v>0</v>
      </c>
      <c r="I9" s="28">
        <f>IF(AND($K7&lt;&gt;0,AND(I8&gt;$B8,I8&gt;$C8,I8&gt;$D8,I8&gt;$E8,I8&gt;$F8,I8&gt;$G8,I8&gt;$H8)),1,0)</f>
        <v>0</v>
      </c>
      <c r="J9" s="28">
        <f>SUM(B9:I9)</f>
        <v>1</v>
      </c>
      <c r="K9" s="28"/>
      <c r="L9" s="12"/>
    </row>
    <row r="10" spans="1:12" ht="12.75">
      <c r="A10" s="6" t="s">
        <v>17</v>
      </c>
      <c r="B10" s="29">
        <f>B7+B9</f>
        <v>57</v>
      </c>
      <c r="C10" s="29">
        <f aca="true" t="shared" si="2" ref="C10:J10">C7+C9</f>
        <v>47</v>
      </c>
      <c r="D10" s="29">
        <f t="shared" si="2"/>
        <v>4</v>
      </c>
      <c r="E10" s="29">
        <f t="shared" si="2"/>
        <v>16</v>
      </c>
      <c r="F10" s="29">
        <f t="shared" si="2"/>
        <v>10</v>
      </c>
      <c r="G10" s="29">
        <f t="shared" si="2"/>
        <v>4</v>
      </c>
      <c r="H10" s="29">
        <f t="shared" si="2"/>
        <v>8</v>
      </c>
      <c r="I10" s="29">
        <f t="shared" si="2"/>
        <v>0</v>
      </c>
      <c r="J10" s="29">
        <f t="shared" si="2"/>
        <v>146</v>
      </c>
      <c r="K10" s="29">
        <f>$B$3-J10</f>
        <v>4</v>
      </c>
      <c r="L10" s="12"/>
    </row>
    <row r="11" spans="1:12" ht="12.75">
      <c r="A11" s="3" t="s">
        <v>10</v>
      </c>
      <c r="B11" s="26">
        <f>IF(B10&gt;0,B$5/(B10+1),0)</f>
        <v>5003.5</v>
      </c>
      <c r="C11" s="26">
        <f aca="true" t="shared" si="3" ref="C11:I11">IF(C10&gt;0,C$5/(C10+1),0)</f>
        <v>5074.083333333333</v>
      </c>
      <c r="D11" s="26">
        <f t="shared" si="3"/>
        <v>4690.2</v>
      </c>
      <c r="E11" s="26">
        <f t="shared" si="3"/>
        <v>4908.764705882353</v>
      </c>
      <c r="F11" s="26">
        <f t="shared" si="3"/>
        <v>4862.818181818182</v>
      </c>
      <c r="G11" s="26">
        <f t="shared" si="3"/>
        <v>4906.2</v>
      </c>
      <c r="H11" s="26">
        <f t="shared" si="3"/>
        <v>4787.444444444444</v>
      </c>
      <c r="I11" s="26">
        <f t="shared" si="3"/>
        <v>0</v>
      </c>
      <c r="J11" s="27"/>
      <c r="K11" s="28"/>
      <c r="L11" s="7"/>
    </row>
    <row r="12" spans="1:12" ht="12.75">
      <c r="A12" s="3" t="s">
        <v>20</v>
      </c>
      <c r="B12" s="28">
        <f>IF(AND($K10&lt;&gt;0,AND(B11&gt;$C11,B11&gt;$D11,B11&gt;$E11,B11&gt;$F11,B11&gt;$G11,B11&gt;$H11,B11&gt;$I11)),1,0)</f>
        <v>0</v>
      </c>
      <c r="C12" s="28">
        <f>IF(AND($K10&lt;&gt;0,AND(C11&gt;$B11,C11&gt;$D11,C11&gt;$E11,C11&gt;$F11,C11&gt;$G11,C11&gt;$H11,C11&gt;$I11)),1,0)</f>
        <v>1</v>
      </c>
      <c r="D12" s="28">
        <f>IF(AND($K10&lt;&gt;0,AND(D11&gt;$B11,D11&gt;$C11,D11&gt;$E11,D11&gt;$F11,D11&gt;$G11,D11&gt;$H11,D11&gt;$I11)),1,0)</f>
        <v>0</v>
      </c>
      <c r="E12" s="28">
        <f>IF(AND($K10&lt;&gt;0,AND(E11&gt;$B11,E11&gt;$C11,E11&gt;$D11,E11&gt;$F11,E11&gt;$G11,E11&gt;$H11,E11&gt;$I11)),1,0)</f>
        <v>0</v>
      </c>
      <c r="F12" s="28">
        <f>IF(AND($K10&lt;&gt;0,AND(F11&gt;$B11,F11&gt;$C11,F11&gt;$D11,F11&gt;$E11,F11&gt;$G11,F11&gt;$H11,F11&gt;$I11)),1,0)</f>
        <v>0</v>
      </c>
      <c r="G12" s="28">
        <f>IF(AND($K10&lt;&gt;0,AND(G11&gt;$B11,G11&gt;$C11,G11&gt;$D11,G11&gt;$E11,G11&gt;$F11,G11&gt;$H11,G11&gt;$I11)),1,0)</f>
        <v>0</v>
      </c>
      <c r="H12" s="28">
        <f>IF(AND($K10&lt;&gt;0,AND(H11&gt;$B11,H11&gt;$C11,H11&gt;$D11,H11&gt;$E11,H11&gt;$F11,H11&gt;$G11,H11&gt;$I11)),1,0)</f>
        <v>0</v>
      </c>
      <c r="I12" s="28">
        <f>IF(AND($K10&lt;&gt;0,AND(I11&gt;$B11,I11&gt;$C11,I11&gt;$D11,I11&gt;$E11,I11&gt;$F11,I11&gt;$G11,I11&gt;$H11)),1,0)</f>
        <v>0</v>
      </c>
      <c r="J12" s="28">
        <f>SUM(B12:I12)</f>
        <v>1</v>
      </c>
      <c r="K12" s="28"/>
      <c r="L12" s="7"/>
    </row>
    <row r="13" spans="1:12" ht="12.75">
      <c r="A13" s="6" t="s">
        <v>17</v>
      </c>
      <c r="B13" s="29">
        <f aca="true" t="shared" si="4" ref="B13:J13">B10+B12</f>
        <v>57</v>
      </c>
      <c r="C13" s="29">
        <f t="shared" si="4"/>
        <v>48</v>
      </c>
      <c r="D13" s="29">
        <f t="shared" si="4"/>
        <v>4</v>
      </c>
      <c r="E13" s="29">
        <f t="shared" si="4"/>
        <v>16</v>
      </c>
      <c r="F13" s="29">
        <f t="shared" si="4"/>
        <v>10</v>
      </c>
      <c r="G13" s="29">
        <f t="shared" si="4"/>
        <v>4</v>
      </c>
      <c r="H13" s="29">
        <f t="shared" si="4"/>
        <v>8</v>
      </c>
      <c r="I13" s="29">
        <f t="shared" si="4"/>
        <v>0</v>
      </c>
      <c r="J13" s="29">
        <f t="shared" si="4"/>
        <v>147</v>
      </c>
      <c r="K13" s="29">
        <f>$B$3-J13</f>
        <v>3</v>
      </c>
      <c r="L13" s="7"/>
    </row>
    <row r="14" spans="1:12" ht="12.75">
      <c r="A14" s="3" t="s">
        <v>10</v>
      </c>
      <c r="B14" s="26">
        <f>IF(B13&gt;0,B$5/(B13+1),0)</f>
        <v>5003.5</v>
      </c>
      <c r="C14" s="26">
        <f aca="true" t="shared" si="5" ref="C14:I14">IF(C13&gt;0,C$5/(C13+1),0)</f>
        <v>4970.530612244898</v>
      </c>
      <c r="D14" s="26">
        <f t="shared" si="5"/>
        <v>4690.2</v>
      </c>
      <c r="E14" s="26">
        <f t="shared" si="5"/>
        <v>4908.764705882353</v>
      </c>
      <c r="F14" s="26">
        <f t="shared" si="5"/>
        <v>4862.818181818182</v>
      </c>
      <c r="G14" s="26">
        <f t="shared" si="5"/>
        <v>4906.2</v>
      </c>
      <c r="H14" s="26">
        <f t="shared" si="5"/>
        <v>4787.444444444444</v>
      </c>
      <c r="I14" s="26">
        <f t="shared" si="5"/>
        <v>0</v>
      </c>
      <c r="J14" s="27"/>
      <c r="K14" s="28"/>
      <c r="L14" s="7"/>
    </row>
    <row r="15" spans="1:12" ht="12.75">
      <c r="A15" s="3" t="s">
        <v>21</v>
      </c>
      <c r="B15" s="28">
        <f>IF(AND($K13&lt;&gt;0,AND(B14&gt;$C14,B14&gt;$D14,B14&gt;$E14,B14&gt;$F14,B14&gt;$G14,B14&gt;$H14,B14&gt;$I14)),1,0)</f>
        <v>1</v>
      </c>
      <c r="C15" s="28">
        <f>IF(AND($K13&lt;&gt;0,AND(C14&gt;$B14,C14&gt;$D14,C14&gt;$E14,C14&gt;$F14,C14&gt;$G14,C14&gt;$H14,C14&gt;$I14)),1,0)</f>
        <v>0</v>
      </c>
      <c r="D15" s="28">
        <f>IF(AND($K13&lt;&gt;0,AND(D14&gt;$B14,D14&gt;$C14,D14&gt;$E14,D14&gt;$F14,D14&gt;$G14,D14&gt;$H14,D14&gt;$I14)),1,0)</f>
        <v>0</v>
      </c>
      <c r="E15" s="28">
        <f>IF(AND($K13&lt;&gt;0,AND(E14&gt;$B14,E14&gt;$C14,E14&gt;$D14,E14&gt;$F14,E14&gt;$G14,E14&gt;$H14,E14&gt;$I14)),1,0)</f>
        <v>0</v>
      </c>
      <c r="F15" s="28">
        <f>IF(AND($K13&lt;&gt;0,AND(F14&gt;$B14,F14&gt;$C14,F14&gt;$D14,F14&gt;$E14,F14&gt;$G14,F14&gt;$H14,F14&gt;$I14)),1,0)</f>
        <v>0</v>
      </c>
      <c r="G15" s="28">
        <f>IF(AND($K13&lt;&gt;0,AND(G14&gt;$B14,G14&gt;$C14,G14&gt;$D14,G14&gt;$E14,G14&gt;$F14,G14&gt;$H14,G14&gt;$I14)),1,0)</f>
        <v>0</v>
      </c>
      <c r="H15" s="28">
        <f>IF(AND($K13&lt;&gt;0,AND(H14&gt;$B14,H14&gt;$C14,H14&gt;$D14,H14&gt;$E14,H14&gt;$F14,H14&gt;$G14,H14&gt;$I14)),1,0)</f>
        <v>0</v>
      </c>
      <c r="I15" s="28">
        <f>IF(AND($K13&lt;&gt;0,AND(I14&gt;$B14,I14&gt;$C14,I14&gt;$D14,I14&gt;$E14,I14&gt;$F14,I14&gt;$G14,I14&gt;$H14)),1,0)</f>
        <v>0</v>
      </c>
      <c r="J15" s="28">
        <f>SUM(B15:I15)</f>
        <v>1</v>
      </c>
      <c r="K15" s="28"/>
      <c r="L15" s="7"/>
    </row>
    <row r="16" spans="1:12" ht="12.75">
      <c r="A16" s="6" t="s">
        <v>17</v>
      </c>
      <c r="B16" s="29">
        <f aca="true" t="shared" si="6" ref="B16:J16">B13+B15</f>
        <v>58</v>
      </c>
      <c r="C16" s="29">
        <f t="shared" si="6"/>
        <v>48</v>
      </c>
      <c r="D16" s="29">
        <f t="shared" si="6"/>
        <v>4</v>
      </c>
      <c r="E16" s="29">
        <f t="shared" si="6"/>
        <v>16</v>
      </c>
      <c r="F16" s="29">
        <f t="shared" si="6"/>
        <v>10</v>
      </c>
      <c r="G16" s="29">
        <f t="shared" si="6"/>
        <v>4</v>
      </c>
      <c r="H16" s="29">
        <f t="shared" si="6"/>
        <v>8</v>
      </c>
      <c r="I16" s="29">
        <f t="shared" si="6"/>
        <v>0</v>
      </c>
      <c r="J16" s="29">
        <f t="shared" si="6"/>
        <v>148</v>
      </c>
      <c r="K16" s="29">
        <f>$B$3-J16</f>
        <v>2</v>
      </c>
      <c r="L16" s="7"/>
    </row>
    <row r="17" spans="1:12" ht="12.75">
      <c r="A17" s="3" t="s">
        <v>10</v>
      </c>
      <c r="B17" s="26">
        <f>IF(B16&gt;0,B$5/(B16+1),0)</f>
        <v>4918.6949152542375</v>
      </c>
      <c r="C17" s="26">
        <f aca="true" t="shared" si="7" ref="C17:I17">IF(C16&gt;0,C$5/(C16+1),0)</f>
        <v>4970.530612244898</v>
      </c>
      <c r="D17" s="26">
        <f t="shared" si="7"/>
        <v>4690.2</v>
      </c>
      <c r="E17" s="26">
        <f t="shared" si="7"/>
        <v>4908.764705882353</v>
      </c>
      <c r="F17" s="26">
        <f t="shared" si="7"/>
        <v>4862.818181818182</v>
      </c>
      <c r="G17" s="26">
        <f t="shared" si="7"/>
        <v>4906.2</v>
      </c>
      <c r="H17" s="26">
        <f t="shared" si="7"/>
        <v>4787.444444444444</v>
      </c>
      <c r="I17" s="26">
        <f t="shared" si="7"/>
        <v>0</v>
      </c>
      <c r="J17" s="27"/>
      <c r="K17" s="28"/>
      <c r="L17" s="7"/>
    </row>
    <row r="18" spans="1:12" ht="12.75">
      <c r="A18" s="3" t="s">
        <v>21</v>
      </c>
      <c r="B18" s="28">
        <f>IF(AND($K16&lt;&gt;0,AND(B17&gt;$C17,B17&gt;$D17,B17&gt;$E17,B17&gt;$F17,B17&gt;$G17,B17&gt;$H17,B17&gt;$I17)),1,0)</f>
        <v>0</v>
      </c>
      <c r="C18" s="28">
        <f>IF(AND($K16&lt;&gt;0,AND(C17&gt;$B17,C17&gt;$D17,C17&gt;$E17,C17&gt;$F17,C17&gt;$G17,C17&gt;$H17,C17&gt;$I17)),1,0)</f>
        <v>1</v>
      </c>
      <c r="D18" s="28">
        <f>IF(AND($K16&lt;&gt;0,AND(D17&gt;$B17,D17&gt;$C17,D17&gt;$E17,D17&gt;$F17,D17&gt;$G17,D17&gt;$H17,D17&gt;$I17)),1,0)</f>
        <v>0</v>
      </c>
      <c r="E18" s="28">
        <f>IF(AND($K16&lt;&gt;0,AND(E17&gt;$B17,E17&gt;$C17,E17&gt;$D17,E17&gt;$F17,E17&gt;$G17,E17&gt;$H17,E17&gt;$I17)),1,0)</f>
        <v>0</v>
      </c>
      <c r="F18" s="28">
        <f>IF(AND($K16&lt;&gt;0,AND(F17&gt;$B17,F17&gt;$C17,F17&gt;$D17,F17&gt;$E17,F17&gt;$G17,F17&gt;$H17,F17&gt;$I17)),1,0)</f>
        <v>0</v>
      </c>
      <c r="G18" s="28">
        <f>IF(AND($K16&lt;&gt;0,AND(G17&gt;$B17,G17&gt;$C17,G17&gt;$D17,G17&gt;$E17,G17&gt;$F17,G17&gt;$H17,G17&gt;$I17)),1,0)</f>
        <v>0</v>
      </c>
      <c r="H18" s="28">
        <f>IF(AND($K16&lt;&gt;0,AND(H17&gt;$B17,H17&gt;$C17,H17&gt;$D17,H17&gt;$E17,H17&gt;$F17,H17&gt;$G17,H17&gt;$I17)),1,0)</f>
        <v>0</v>
      </c>
      <c r="I18" s="28">
        <f>IF(AND($K16&lt;&gt;0,AND(I17&gt;$B17,I17&gt;$C17,I17&gt;$D17,I17&gt;$E17,I17&gt;$F17,I17&gt;$G17,I17&gt;$H17)),1,0)</f>
        <v>0</v>
      </c>
      <c r="J18" s="28">
        <f>SUM(B18:I18)</f>
        <v>1</v>
      </c>
      <c r="K18" s="28"/>
      <c r="L18" s="7"/>
    </row>
    <row r="19" spans="1:12" ht="12.75">
      <c r="A19" s="6" t="s">
        <v>17</v>
      </c>
      <c r="B19" s="29">
        <f aca="true" t="shared" si="8" ref="B19:J19">B16+B18</f>
        <v>58</v>
      </c>
      <c r="C19" s="29">
        <f t="shared" si="8"/>
        <v>49</v>
      </c>
      <c r="D19" s="29">
        <f t="shared" si="8"/>
        <v>4</v>
      </c>
      <c r="E19" s="29">
        <f t="shared" si="8"/>
        <v>16</v>
      </c>
      <c r="F19" s="29">
        <f t="shared" si="8"/>
        <v>10</v>
      </c>
      <c r="G19" s="29">
        <f t="shared" si="8"/>
        <v>4</v>
      </c>
      <c r="H19" s="29">
        <f t="shared" si="8"/>
        <v>8</v>
      </c>
      <c r="I19" s="29">
        <f t="shared" si="8"/>
        <v>0</v>
      </c>
      <c r="J19" s="29">
        <f t="shared" si="8"/>
        <v>149</v>
      </c>
      <c r="K19" s="29">
        <f>$B$3-J19</f>
        <v>1</v>
      </c>
      <c r="L19" s="7"/>
    </row>
    <row r="20" spans="1:12" ht="12.75">
      <c r="A20" s="3" t="s">
        <v>10</v>
      </c>
      <c r="B20" s="26">
        <f>IF(B19&gt;0,B$5/(B19+1),0)</f>
        <v>4918.6949152542375</v>
      </c>
      <c r="C20" s="26">
        <f aca="true" t="shared" si="9" ref="C20:I20">IF(C19&gt;0,C$5/(C19+1),0)</f>
        <v>4871.12</v>
      </c>
      <c r="D20" s="26">
        <f t="shared" si="9"/>
        <v>4690.2</v>
      </c>
      <c r="E20" s="26">
        <f t="shared" si="9"/>
        <v>4908.764705882353</v>
      </c>
      <c r="F20" s="26">
        <f t="shared" si="9"/>
        <v>4862.818181818182</v>
      </c>
      <c r="G20" s="26">
        <f t="shared" si="9"/>
        <v>4906.2</v>
      </c>
      <c r="H20" s="26">
        <f t="shared" si="9"/>
        <v>4787.444444444444</v>
      </c>
      <c r="I20" s="26">
        <f t="shared" si="9"/>
        <v>0</v>
      </c>
      <c r="J20" s="27"/>
      <c r="K20" s="28"/>
      <c r="L20" s="7"/>
    </row>
    <row r="21" spans="1:12" ht="12.75">
      <c r="A21" s="3" t="s">
        <v>21</v>
      </c>
      <c r="B21" s="28">
        <f>IF(AND($K19&lt;&gt;0,AND(B20&gt;$C20,B20&gt;$D20,B20&gt;$E20,B20&gt;$F20,B20&gt;$G20,B20&gt;$H20,B20&gt;$I20)),1,0)</f>
        <v>1</v>
      </c>
      <c r="C21" s="28">
        <f>IF(AND($K19&lt;&gt;0,AND(C20&gt;$B20,C20&gt;$D20,C20&gt;$E20,C20&gt;$F20,C20&gt;$G20,C20&gt;$H20,C20&gt;$I20)),1,0)</f>
        <v>0</v>
      </c>
      <c r="D21" s="28">
        <f>IF(AND($K19&lt;&gt;0,AND(D20&gt;$B20,D20&gt;$C20,D20&gt;$E20,D20&gt;$F20,D20&gt;$G20,D20&gt;$H20,D20&gt;$I20)),1,0)</f>
        <v>0</v>
      </c>
      <c r="E21" s="28">
        <f>IF(AND($K19&lt;&gt;0,AND(E20&gt;$B20,E20&gt;$C20,E20&gt;$D20,E20&gt;$F20,E20&gt;$G20,E20&gt;$H20,E20&gt;$I20)),1,0)</f>
        <v>0</v>
      </c>
      <c r="F21" s="28">
        <f>IF(AND($K19&lt;&gt;0,AND(F20&gt;$B20,F20&gt;$C20,F20&gt;$D20,F20&gt;$E20,F20&gt;$G20,F20&gt;$H20,F20&gt;$I20)),1,0)</f>
        <v>0</v>
      </c>
      <c r="G21" s="28">
        <f>IF(AND($K19&lt;&gt;0,AND(G20&gt;$B20,G20&gt;$C20,G20&gt;$D20,G20&gt;$E20,G20&gt;$F20,G20&gt;$H20,G20&gt;$I20)),1,0)</f>
        <v>0</v>
      </c>
      <c r="H21" s="28">
        <f>IF(AND($K19&lt;&gt;0,AND(H20&gt;$B20,H20&gt;$C20,H20&gt;$D20,H20&gt;$E20,H20&gt;$F20,H20&gt;$G20,H20&gt;$I20)),1,0)</f>
        <v>0</v>
      </c>
      <c r="I21" s="28">
        <f>IF(AND($K19&lt;&gt;0,AND(I20&gt;$B20,I20&gt;$C20,I20&gt;$D20,I20&gt;$E20,I20&gt;$F20,I20&gt;$G20,I20&gt;$H20)),1,0)</f>
        <v>0</v>
      </c>
      <c r="J21" s="28">
        <f>SUM(B21:I21)</f>
        <v>1</v>
      </c>
      <c r="K21" s="28"/>
      <c r="L21" s="7"/>
    </row>
    <row r="22" spans="1:12" ht="12.75">
      <c r="A22" s="6" t="s">
        <v>17</v>
      </c>
      <c r="B22" s="29">
        <f aca="true" t="shared" si="10" ref="B22:J22">B19+B21</f>
        <v>59</v>
      </c>
      <c r="C22" s="29">
        <f t="shared" si="10"/>
        <v>49</v>
      </c>
      <c r="D22" s="29">
        <f t="shared" si="10"/>
        <v>4</v>
      </c>
      <c r="E22" s="29">
        <f t="shared" si="10"/>
        <v>16</v>
      </c>
      <c r="F22" s="29">
        <f t="shared" si="10"/>
        <v>10</v>
      </c>
      <c r="G22" s="29">
        <f t="shared" si="10"/>
        <v>4</v>
      </c>
      <c r="H22" s="29">
        <f t="shared" si="10"/>
        <v>8</v>
      </c>
      <c r="I22" s="29">
        <f t="shared" si="10"/>
        <v>0</v>
      </c>
      <c r="J22" s="29">
        <f t="shared" si="10"/>
        <v>150</v>
      </c>
      <c r="K22" s="29">
        <f>$B$3-J22</f>
        <v>0</v>
      </c>
      <c r="L22" s="7"/>
    </row>
    <row r="23" spans="1:12" ht="12.75">
      <c r="A23" s="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7"/>
    </row>
    <row r="24" spans="1:12" ht="12.75">
      <c r="A24" s="9" t="s">
        <v>15</v>
      </c>
      <c r="B24" s="30">
        <v>56</v>
      </c>
      <c r="C24" s="30">
        <v>47</v>
      </c>
      <c r="D24" s="30">
        <v>5</v>
      </c>
      <c r="E24" s="30">
        <v>17</v>
      </c>
      <c r="F24" s="30">
        <v>11</v>
      </c>
      <c r="G24" s="30">
        <v>5</v>
      </c>
      <c r="H24" s="30">
        <v>9</v>
      </c>
      <c r="I24" s="30">
        <v>0</v>
      </c>
      <c r="J24" s="30">
        <v>150</v>
      </c>
      <c r="K24" s="10"/>
      <c r="L24" s="7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mergeCells count="2">
    <mergeCell ref="A1:K1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Frits Spijkers</cp:lastModifiedBy>
  <dcterms:created xsi:type="dcterms:W3CDTF">2002-02-24T09:10:04Z</dcterms:created>
  <dcterms:modified xsi:type="dcterms:W3CDTF">2003-05-22T06:39:34Z</dcterms:modified>
  <cp:category/>
  <cp:version/>
  <cp:contentType/>
  <cp:contentStatus/>
</cp:coreProperties>
</file>