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22995" windowHeight="10035"/>
  </bookViews>
  <sheets>
    <sheet name="Graden driehoek" sheetId="2" r:id="rId1"/>
    <sheet name="Veelhoek" sheetId="4" r:id="rId2"/>
    <sheet name="Graden driehoek (2)" sheetId="3" r:id="rId3"/>
    <sheet name="Graden driehoek (3)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vm3">[1]g10!$G$28</definedName>
    <definedName name="_ang1" localSheetId="0">[2]Tri!$G$6</definedName>
    <definedName name="_ang1" localSheetId="2">[2]Tri!$G$6</definedName>
    <definedName name="_ang1" localSheetId="3">[2]Tri!$G$6</definedName>
    <definedName name="_ang1">#REF!</definedName>
    <definedName name="_ang2" localSheetId="0">[2]Tri!$G$7</definedName>
    <definedName name="_ang2" localSheetId="2">[2]Tri!$G$7</definedName>
    <definedName name="_ang2" localSheetId="3">[2]Tri!$G$7</definedName>
    <definedName name="_ang2">#REF!</definedName>
    <definedName name="_ang3" localSheetId="0">[2]Tri!$G$8</definedName>
    <definedName name="_ang3" localSheetId="2">[2]Tri!$G$8</definedName>
    <definedName name="_ang3" localSheetId="3">[2]Tri!$G$8</definedName>
    <definedName name="_ang3">#REF!</definedName>
    <definedName name="_c" localSheetId="2">#REF!</definedName>
    <definedName name="_c" localSheetId="3">#REF!</definedName>
    <definedName name="_c">#REF!</definedName>
    <definedName name="_Order1" hidden="1">255</definedName>
    <definedName name="_Order2" hidden="1">255</definedName>
    <definedName name="_sid1" localSheetId="0">[2]Tri!$G$9</definedName>
    <definedName name="_sid1" localSheetId="2">[2]Tri!$G$9</definedName>
    <definedName name="_sid1" localSheetId="3">[2]Tri!$G$9</definedName>
    <definedName name="_sid1">#REF!</definedName>
    <definedName name="_sid2" localSheetId="0">[2]Tri!$G$10</definedName>
    <definedName name="_sid2" localSheetId="2">[2]Tri!$G$10</definedName>
    <definedName name="_sid2" localSheetId="3">[2]Tri!$G$10</definedName>
    <definedName name="_sid2">#REF!</definedName>
    <definedName name="_sid3" localSheetId="0">[2]Tri!$G$11</definedName>
    <definedName name="_sid3" localSheetId="2">[2]Tri!$G$11</definedName>
    <definedName name="_sid3" localSheetId="3">[2]Tri!$G$11</definedName>
    <definedName name="_sid3">#REF!</definedName>
    <definedName name="_vm3">[1]g10!$G$28</definedName>
    <definedName name="a" localSheetId="2">#REF!</definedName>
    <definedName name="a" localSheetId="3">#REF!</definedName>
    <definedName name="a">#REF!</definedName>
    <definedName name="Angle_1" localSheetId="0">[2]Tri!$C$6</definedName>
    <definedName name="Angle_1" localSheetId="2">[2]Tri!$C$6</definedName>
    <definedName name="Angle_1" localSheetId="3">[2]Tri!$C$6</definedName>
    <definedName name="Angle_1">#REF!</definedName>
    <definedName name="Angle_2" localSheetId="0">[2]Tri!$C$7</definedName>
    <definedName name="Angle_2" localSheetId="2">[2]Tri!$C$7</definedName>
    <definedName name="Angle_2" localSheetId="3">[2]Tri!$C$7</definedName>
    <definedName name="Angle_2">#REF!</definedName>
    <definedName name="Angle_3" localSheetId="0">[2]Tri!$C$8</definedName>
    <definedName name="Angle_3" localSheetId="2">[2]Tri!$C$8</definedName>
    <definedName name="Angle_3" localSheetId="3">[2]Tri!$C$8</definedName>
    <definedName name="Angle_3">#REF!</definedName>
    <definedName name="area">#REF!</definedName>
    <definedName name="b" localSheetId="2">#REF!</definedName>
    <definedName name="b" localSheetId="3">#REF!</definedName>
    <definedName name="b">#REF!</definedName>
    <definedName name="BAB_Control" localSheetId="0" hidden="1">{"'TELEPHONE Nos'!$A$1:$D$55"}</definedName>
    <definedName name="BAB_Control" localSheetId="2" hidden="1">{"'TELEPHONE Nos'!$A$1:$D$55"}</definedName>
    <definedName name="BAB_Control" localSheetId="3" hidden="1">{"'TELEPHONE Nos'!$A$1:$D$55"}</definedName>
    <definedName name="BAB_Control" hidden="1">{"'TELEPHONE Nos'!$A$1:$D$55"}</definedName>
    <definedName name="CSACY">[3]Cylinder!$I$28:$I$30</definedName>
    <definedName name="CSAFC">'[3]Frustrum of Cone'!$H$32:$H$35</definedName>
    <definedName name="d" localSheetId="2">#REF!</definedName>
    <definedName name="d" localSheetId="3">#REF!</definedName>
    <definedName name="d">#REF!</definedName>
    <definedName name="Data1">[4]Example1!$J$2:$K$20</definedName>
    <definedName name="dp">[1]g0!$B$4</definedName>
    <definedName name="e" localSheetId="2">#REF!</definedName>
    <definedName name="e" localSheetId="3">#REF!</definedName>
    <definedName name="e">#REF!</definedName>
    <definedName name="em">[1]g10!$F$13</definedName>
    <definedName name="ff">[1]g10!$F$14</definedName>
    <definedName name="gold">[1]g8!$C$6</definedName>
    <definedName name="golden">[5]g8!$C$6</definedName>
    <definedName name="HEADDAYA3">[6]Calendar!$U$65:$AA$70,[6]Calendar!$L$65:$R$70,[6]Calendar!$C$65:$I$70,[6]Calendar!$C$51:$I$56,[6]Calendar!$L$51:$R$56,[6]Calendar!$U$51:$AA$56,[6]Calendar!$U$37:$AA$42,[6]Calendar!$L$37:$R$41,[6]Calendar!$L$42:$R$42,[6]Calendar!$C$37:$I$42,[6]Calendar!$C$23:$I$28,[6]Calendar!$L$23:$R$28,[6]Calendar!$U$23:$AA$28</definedName>
    <definedName name="HEADDAYA4">[6]Calendar!$C$23:$I$28,[6]Calendar!$L$23,[6]Calendar!$R$23,[6]Calendar!$L$23:$R$28,[6]Calendar!$U$23:$AA$28,[6]Calendar!$C$37:$I$42,[6]Calendar!$L$37:$R$42,[6]Calendar!$U$37:$AA$42,[6]Calendar!$C$51:$I$56,[6]Calendar!$L$51:$R$55,[6]Calendar!$L$51:$R$56,[6]Calendar!$U$51:$AA$55,[6]Calendar!$AA$55,[6]Calendar!$U$51:$AA$56,[6]Calendar!$C$65:$I$70,[6]Calendar!$L$65:$R$70,[6]Calendar!$U$65:$AA$70</definedName>
    <definedName name="HEADWEEKA3">[6]Calendar!$C$22:$I$22,[6]Calendar!$L$22:$R$22,[6]Calendar!$U$22:$AA$22,[6]Calendar!$C$36:$I$36,[6]Calendar!$L$36:$R$36,[6]Calendar!$U$36:$AA$36,[6]Calendar!$C$50:$I$50,[6]Calendar!$L$50:$R$50,[6]Calendar!$U$50:$AA$50,[6]Calendar!$C$64:$I$64,[6]Calendar!$L$64:$R$64,[6]Calendar!$U$64:$AA$64</definedName>
    <definedName name="HEADWEEKA4">[6]Calendar!$C$22:$I$22,[6]Calendar!$L$22:$R$22,[6]Calendar!$U$22:$AA$22,[6]Calendar!$U$36:$AA$36,[6]Calendar!$L$36:$R$36,[6]Calendar!$C$36:$I$36,[6]Calendar!$U$50:$AA$50,[6]Calendar!$L$50:$R$50,[6]Calendar!$C$50:$I$50,[6]Calendar!$U$64:$AA$64,[6]Calendar!$L$64:$R$64,[6]Calendar!$C$64:$I$64</definedName>
    <definedName name="HTML_CodePage" hidden="1">1252</definedName>
    <definedName name="HTML_Control" localSheetId="0" hidden="1">{"'TELEPHONE Nos'!$A$1:$D$55"}</definedName>
    <definedName name="HTML_Control" localSheetId="2" hidden="1">{"'TELEPHONE Nos'!$A$1:$D$55"}</definedName>
    <definedName name="HTML_Control" localSheetId="3" hidden="1">{"'TELEPHONE Nos'!$A$1:$D$55"}</definedName>
    <definedName name="HTML_Control" hidden="1">{"'TELEPHONE Nos'!$A$1:$D$55"}</definedName>
    <definedName name="HTML_Description" hidden="1">""</definedName>
    <definedName name="HTML_Email" hidden="1">""</definedName>
    <definedName name="HTML_Header" hidden="1">"TELEPHONE Nos"</definedName>
    <definedName name="HTML_LastUpdate" hidden="1">"13/06/98"</definedName>
    <definedName name="HTML_LineAfter" hidden="1">FALSE</definedName>
    <definedName name="HTML_LineBefore" hidden="1">FALSE</definedName>
    <definedName name="HTML_Name" hidden="1">"Baber Beg"</definedName>
    <definedName name="HTML_OBDlg2" hidden="1">TRUE</definedName>
    <definedName name="HTML_OBDlg4" hidden="1">TRUE</definedName>
    <definedName name="HTML_OS" hidden="1">0</definedName>
    <definedName name="HTML_PathFile" hidden="1">"C:\Baber\Larkin\MyHTML.htm"</definedName>
    <definedName name="HTML_Title" hidden="1">"BABER-gbc"</definedName>
    <definedName name="mots">[1]g10!$F$12</definedName>
    <definedName name="mr">[1]g10!$F$10</definedName>
    <definedName name="mw">[1]g10!$F$11</definedName>
    <definedName name="Num">[3]Fig2Num!$U$5:$V$103</definedName>
    <definedName name="P" localSheetId="0">[2]Tri!$C$20</definedName>
    <definedName name="P" localSheetId="2">[2]Tri!$C$20</definedName>
    <definedName name="P" localSheetId="3">[2]Tri!$C$20</definedName>
    <definedName name="P">#REF!</definedName>
    <definedName name="PAR">[3]Parallelogram!$H$16:$H$18</definedName>
    <definedName name="PR">'[3]Polar to Rectangular'!$D$22:$D$26</definedName>
    <definedName name="PRECT">[3]Rectangle!$E$34:$E$36</definedName>
    <definedName name="PYR">[3]Pyramid!$I$19:$I$22</definedName>
    <definedName name="rate">[1]c9!$B$2</definedName>
    <definedName name="RECT">[3]Rectangle!$E$20:$E$22</definedName>
    <definedName name="Roundc">[1]g4!$F$1</definedName>
    <definedName name="roundf">[1]g10!$L$2</definedName>
    <definedName name="rounding">[1]g9!$D$10</definedName>
    <definedName name="rt">[1]c6!$F$1</definedName>
    <definedName name="sales_data">OFFSET('[2]Using Offset Formula'!$G$6,0,0,COUNTA('[2]Using Offset Formula'!$G$6:$G$24),1)</definedName>
    <definedName name="Side_1" localSheetId="0">[2]Tri!$C$9</definedName>
    <definedName name="Side_1" localSheetId="2">[2]Tri!$C$9</definedName>
    <definedName name="Side_1" localSheetId="3">[2]Tri!$C$9</definedName>
    <definedName name="Side_1">#REF!</definedName>
    <definedName name="Side_2" localSheetId="0">[2]Tri!$C$10</definedName>
    <definedName name="Side_2" localSheetId="2">[2]Tri!$C$10</definedName>
    <definedName name="Side_2" localSheetId="3">[2]Tri!$C$10</definedName>
    <definedName name="Side_2">#REF!</definedName>
    <definedName name="Side_3" localSheetId="0">[2]Tri!$C$11</definedName>
    <definedName name="Side_3" localSheetId="2">[2]Tri!$C$11</definedName>
    <definedName name="Side_3" localSheetId="3">[2]Tri!$C$11</definedName>
    <definedName name="Side_3">#REF!</definedName>
    <definedName name="SM">'[3]Slope m'!$D$15:$D$19</definedName>
    <definedName name="Table3">[4]Example1!$I$2:$K$20</definedName>
    <definedName name="TOTAL" localSheetId="2">[7]Tasklist1!#REF!</definedName>
    <definedName name="TOTAL" localSheetId="3">[7]Tasklist1!#REF!</definedName>
    <definedName name="TOTAL">[7]Tasklist1!#REF!</definedName>
    <definedName name="TRAP">[3]Trapezium!$G$19:$G$22</definedName>
    <definedName name="TRI_01">[3]Triangle!$H$13:$H$15</definedName>
    <definedName name="TSACY">[3]Cylinder!$I$36:$I$38</definedName>
    <definedName name="TSAF">'[3]Frustrum of Cone'!$H$41:$H$44</definedName>
    <definedName name="turn">[1]g11!$C$11</definedName>
    <definedName name="type" localSheetId="0">[2]Tri!$C$21</definedName>
    <definedName name="type" localSheetId="2">[2]Tri!$C$21</definedName>
    <definedName name="type" localSheetId="3">[2]Tri!$C$21</definedName>
    <definedName name="type">#REF!</definedName>
    <definedName name="VC">[3]Cylinder!$I$19:$I$21</definedName>
    <definedName name="VFRC">'[3]Frustrum of Cone'!$H$22:$H$25</definedName>
    <definedName name="vh">[1]g10!$F$9</definedName>
    <definedName name="vmb">[1]g10!$G$29</definedName>
    <definedName name="VSPH">[3]Sphere!$J$16:$J$17</definedName>
    <definedName name="vw">[1]g10!$F$8</definedName>
    <definedName name="w">[1]g9!$D$8</definedName>
    <definedName name="WEDGE">[3]Wedge!$H$19:$H$22</definedName>
    <definedName name="x" localSheetId="2">#REF!</definedName>
    <definedName name="x" localSheetId="3">#REF!</definedName>
    <definedName name="x">#REF!</definedName>
    <definedName name="x0" localSheetId="0">[2]Tri!$G$15</definedName>
    <definedName name="x0" localSheetId="2">[2]Tri!$G$15</definedName>
    <definedName name="x0" localSheetId="3">[2]Tri!$G$15</definedName>
    <definedName name="x0">#REF!</definedName>
    <definedName name="y" localSheetId="2">#REF!</definedName>
    <definedName name="y" localSheetId="3">#REF!</definedName>
    <definedName name="y">#REF!</definedName>
    <definedName name="y0" localSheetId="0">[2]Tri!$G$16</definedName>
    <definedName name="y0" localSheetId="2">[2]Tri!$G$16</definedName>
    <definedName name="y0" localSheetId="3">[2]Tri!$G$16</definedName>
    <definedName name="y0">#REF!</definedName>
    <definedName name="years_data">OFFSET('[2]Using Offset Formula'!$F$6,0,0,COUNTA('[2]Using Offset Formula'!$F$6:$F$24),1)</definedName>
    <definedName name="z" localSheetId="2">#REF!</definedName>
    <definedName name="z" localSheetId="3">#REF!</definedName>
    <definedName name="z">#REF!</definedName>
  </definedNames>
  <calcPr calcId="145621"/>
</workbook>
</file>

<file path=xl/calcChain.xml><?xml version="1.0" encoding="utf-8"?>
<calcChain xmlns="http://schemas.openxmlformats.org/spreadsheetml/2006/main">
  <c r="H8" i="5" l="1"/>
  <c r="AJ10" i="5" s="1"/>
  <c r="H7" i="5"/>
  <c r="AI19" i="5" s="1"/>
  <c r="H5" i="5"/>
  <c r="AG21" i="5" s="1"/>
  <c r="H4" i="5"/>
  <c r="H38" i="5" s="1"/>
  <c r="H3" i="5"/>
  <c r="AE21" i="5" s="1"/>
  <c r="H8" i="3"/>
  <c r="H7" i="3"/>
  <c r="H5" i="3"/>
  <c r="H4" i="3"/>
  <c r="H3" i="3"/>
  <c r="H31" i="5"/>
  <c r="I26" i="5"/>
  <c r="I31" i="5" s="1"/>
  <c r="H26" i="5"/>
  <c r="AI13" i="5"/>
  <c r="B12" i="5"/>
  <c r="C12" i="5" s="1"/>
  <c r="A12" i="5"/>
  <c r="C8" i="5"/>
  <c r="C6" i="5"/>
  <c r="C4" i="5"/>
  <c r="F3" i="5" l="1"/>
  <c r="AJ7" i="5"/>
  <c r="AJ11" i="5" s="1"/>
  <c r="AJ14" i="5"/>
  <c r="AJ4" i="5"/>
  <c r="AJ8" i="5" s="1"/>
  <c r="AE22" i="5"/>
  <c r="AE3" i="5"/>
  <c r="AE23" i="5"/>
  <c r="AJ5" i="5"/>
  <c r="F8" i="5"/>
  <c r="AE12" i="5"/>
  <c r="AE13" i="5" s="1"/>
  <c r="AE14" i="5" s="1"/>
  <c r="AJ20" i="5"/>
  <c r="AJ23" i="5"/>
  <c r="L40" i="5"/>
  <c r="AE5" i="5"/>
  <c r="AJ17" i="5"/>
  <c r="AJ2" i="5"/>
  <c r="AE4" i="5"/>
  <c r="AI5" i="5"/>
  <c r="AI9" i="5" s="1"/>
  <c r="K38" i="5"/>
  <c r="AG15" i="5"/>
  <c r="AG16" i="5" s="1"/>
  <c r="AG17" i="5" s="1"/>
  <c r="F5" i="5"/>
  <c r="AG10" i="5"/>
  <c r="AG22" i="5"/>
  <c r="AG23" i="5"/>
  <c r="AF7" i="5"/>
  <c r="AF8" i="5"/>
  <c r="AI2" i="5"/>
  <c r="AI6" i="5" s="1"/>
  <c r="AI3" i="5"/>
  <c r="AI8" i="5"/>
  <c r="AF22" i="5"/>
  <c r="AF23" i="5"/>
  <c r="K40" i="5"/>
  <c r="F4" i="5"/>
  <c r="AF6" i="5"/>
  <c r="AF12" i="5"/>
  <c r="AF13" i="5" s="1"/>
  <c r="AF14" i="5" s="1"/>
  <c r="AI16" i="5"/>
  <c r="AF21" i="5"/>
  <c r="AI22" i="5"/>
  <c r="H36" i="5"/>
  <c r="AF18" i="5"/>
  <c r="AF19" i="5" s="1"/>
  <c r="AG18" i="5"/>
  <c r="AG19" i="5" s="1"/>
  <c r="AG20" i="5" s="1"/>
  <c r="AG9" i="5"/>
  <c r="AG11" i="5"/>
  <c r="I36" i="5"/>
  <c r="F7" i="5"/>
  <c r="AI11" i="5"/>
  <c r="D12" i="5"/>
  <c r="C10" i="5"/>
  <c r="D6" i="5" s="1"/>
  <c r="I27" i="5"/>
  <c r="I28" i="5" s="1"/>
  <c r="AG5" i="5"/>
  <c r="AF5" i="5" s="1"/>
  <c r="AH5" i="5" s="1"/>
  <c r="L40" i="3"/>
  <c r="K40" i="3"/>
  <c r="K38" i="3"/>
  <c r="H38" i="3"/>
  <c r="I36" i="3"/>
  <c r="H36" i="3"/>
  <c r="H31" i="3"/>
  <c r="I26" i="3"/>
  <c r="I31" i="3" s="1"/>
  <c r="H26" i="3"/>
  <c r="AJ23" i="3"/>
  <c r="AG23" i="3"/>
  <c r="AF23" i="3"/>
  <c r="AE23" i="3"/>
  <c r="AI22" i="3"/>
  <c r="AG22" i="3"/>
  <c r="AF22" i="3"/>
  <c r="AE22" i="3"/>
  <c r="AG21" i="3"/>
  <c r="AF21" i="3"/>
  <c r="AE21" i="3"/>
  <c r="AJ20" i="3"/>
  <c r="AI19" i="3"/>
  <c r="AG18" i="3"/>
  <c r="AG19" i="3" s="1"/>
  <c r="AG20" i="3" s="1"/>
  <c r="AF18" i="3"/>
  <c r="AJ17" i="3"/>
  <c r="AI16" i="3"/>
  <c r="AG15" i="3"/>
  <c r="AG16" i="3" s="1"/>
  <c r="AG17" i="3" s="1"/>
  <c r="AJ14" i="3"/>
  <c r="AI13" i="3"/>
  <c r="AF12" i="3"/>
  <c r="AF13" i="3" s="1"/>
  <c r="AF14" i="3" s="1"/>
  <c r="AE12" i="3"/>
  <c r="AE13" i="3" s="1"/>
  <c r="B12" i="3"/>
  <c r="C12" i="3" s="1"/>
  <c r="D12" i="3" s="1"/>
  <c r="A12" i="3"/>
  <c r="AI11" i="3"/>
  <c r="AG11" i="3"/>
  <c r="AJ10" i="3"/>
  <c r="AG10" i="3"/>
  <c r="AG9" i="3"/>
  <c r="AI8" i="3"/>
  <c r="AF8" i="3"/>
  <c r="F8" i="3"/>
  <c r="C8" i="3"/>
  <c r="AJ7" i="3"/>
  <c r="AF7" i="3"/>
  <c r="F7" i="3"/>
  <c r="AF6" i="3"/>
  <c r="C6" i="3"/>
  <c r="AJ5" i="3"/>
  <c r="AI5" i="3"/>
  <c r="AI9" i="3" s="1"/>
  <c r="AE5" i="3"/>
  <c r="F5" i="3"/>
  <c r="AJ4" i="3"/>
  <c r="AJ8" i="3" s="1"/>
  <c r="AE4" i="3"/>
  <c r="F4" i="3"/>
  <c r="C4" i="3"/>
  <c r="C10" i="3" s="1"/>
  <c r="AI3" i="3"/>
  <c r="AE3" i="3"/>
  <c r="F3" i="3"/>
  <c r="AJ2" i="3"/>
  <c r="AI2" i="3"/>
  <c r="AI6" i="3" s="1"/>
  <c r="D8" i="3" l="1"/>
  <c r="AH23" i="5"/>
  <c r="AH22" i="5"/>
  <c r="AJ22" i="5" s="1"/>
  <c r="AH8" i="5"/>
  <c r="AE8" i="5" s="1"/>
  <c r="AG8" i="5" s="1"/>
  <c r="AI23" i="5"/>
  <c r="AH14" i="5"/>
  <c r="AE11" i="5"/>
  <c r="AF11" i="5" s="1"/>
  <c r="AH11" i="5" s="1"/>
  <c r="AG12" i="5"/>
  <c r="AG13" i="5"/>
  <c r="AH13" i="5" s="1"/>
  <c r="AJ13" i="5" s="1"/>
  <c r="AH19" i="5"/>
  <c r="G36" i="5"/>
  <c r="AE18" i="5"/>
  <c r="AH23" i="3"/>
  <c r="AI23" i="3" s="1"/>
  <c r="AE18" i="3"/>
  <c r="AH22" i="3"/>
  <c r="AJ22" i="3" s="1"/>
  <c r="G36" i="3"/>
  <c r="AG5" i="3"/>
  <c r="AF5" i="3" s="1"/>
  <c r="AH5" i="3" s="1"/>
  <c r="AF20" i="5"/>
  <c r="AE19" i="5"/>
  <c r="AE15" i="5"/>
  <c r="AG14" i="5"/>
  <c r="D8" i="5"/>
  <c r="D4" i="5"/>
  <c r="D10" i="5" s="1"/>
  <c r="D4" i="3"/>
  <c r="D10" i="3" s="1"/>
  <c r="D6" i="3"/>
  <c r="AH8" i="3"/>
  <c r="AE8" i="3" s="1"/>
  <c r="AG8" i="3" s="1"/>
  <c r="AE14" i="3"/>
  <c r="AH14" i="3" s="1"/>
  <c r="AG13" i="3"/>
  <c r="AH13" i="3" s="1"/>
  <c r="AJ13" i="3" s="1"/>
  <c r="AF19" i="3"/>
  <c r="I27" i="3"/>
  <c r="I28" i="3" s="1"/>
  <c r="AJ11" i="3"/>
  <c r="AG12" i="3"/>
  <c r="J60" i="2"/>
  <c r="J59" i="2"/>
  <c r="J61" i="2" s="1"/>
  <c r="J58" i="2"/>
  <c r="L40" i="2"/>
  <c r="I40" i="2" s="1"/>
  <c r="K40" i="2"/>
  <c r="H40" i="2" s="1"/>
  <c r="J40" i="2"/>
  <c r="G40" i="2" s="1"/>
  <c r="K38" i="2"/>
  <c r="J38" i="2"/>
  <c r="H38" i="2"/>
  <c r="J36" i="2"/>
  <c r="L36" i="2" s="1"/>
  <c r="I36" i="2"/>
  <c r="H36" i="2"/>
  <c r="G36" i="2"/>
  <c r="N5" i="2"/>
  <c r="N4" i="2"/>
  <c r="N3" i="2"/>
  <c r="I26" i="2"/>
  <c r="H26" i="2"/>
  <c r="H31" i="2"/>
  <c r="AI14" i="5" l="1"/>
  <c r="AJ19" i="5"/>
  <c r="AF15" i="5"/>
  <c r="AE16" i="5"/>
  <c r="AE20" i="5"/>
  <c r="AH20" i="5" s="1"/>
  <c r="AI20" i="5" s="1"/>
  <c r="AE19" i="3"/>
  <c r="AF20" i="3"/>
  <c r="AH19" i="3"/>
  <c r="AE11" i="3"/>
  <c r="AF11" i="3" s="1"/>
  <c r="AH11" i="3" s="1"/>
  <c r="AE15" i="3"/>
  <c r="AG14" i="3"/>
  <c r="AI14" i="3" s="1"/>
  <c r="J63" i="2"/>
  <c r="K36" i="2"/>
  <c r="I38" i="2"/>
  <c r="G38" i="2" s="1"/>
  <c r="L38" i="2" s="1"/>
  <c r="AJ19" i="3" l="1"/>
  <c r="AE17" i="5"/>
  <c r="AF17" i="5" s="1"/>
  <c r="AH17" i="5" s="1"/>
  <c r="AI17" i="5" s="1"/>
  <c r="AF16" i="5"/>
  <c r="AH16" i="5" s="1"/>
  <c r="AJ16" i="5" s="1"/>
  <c r="AF15" i="3"/>
  <c r="AE16" i="3"/>
  <c r="AE20" i="3"/>
  <c r="AH20" i="3" s="1"/>
  <c r="AI20" i="3" s="1"/>
  <c r="AJ23" i="2"/>
  <c r="AI22" i="2"/>
  <c r="AG23" i="2"/>
  <c r="AG22" i="2"/>
  <c r="AG21" i="2"/>
  <c r="AF23" i="2"/>
  <c r="AF22" i="2"/>
  <c r="AF21" i="2"/>
  <c r="AE23" i="2"/>
  <c r="AE22" i="2"/>
  <c r="AH21" i="2"/>
  <c r="AE21" i="2"/>
  <c r="AF16" i="3" l="1"/>
  <c r="AH16" i="3" s="1"/>
  <c r="AJ16" i="3" s="1"/>
  <c r="AE17" i="3"/>
  <c r="AF17" i="3" s="1"/>
  <c r="AH17" i="3" s="1"/>
  <c r="AI17" i="3" s="1"/>
  <c r="AI21" i="2"/>
  <c r="AJ21" i="2" s="1"/>
  <c r="AH22" i="2"/>
  <c r="AJ22" i="2" s="1"/>
  <c r="AJ14" i="2"/>
  <c r="AI13" i="2"/>
  <c r="AH12" i="2"/>
  <c r="AI11" i="2" l="1"/>
  <c r="AJ10" i="2"/>
  <c r="AH9" i="2"/>
  <c r="AI8" i="2"/>
  <c r="AJ7" i="2"/>
  <c r="AJ20" i="2" l="1"/>
  <c r="AI19" i="2"/>
  <c r="AH18" i="2"/>
  <c r="AG18" i="2"/>
  <c r="AF18" i="2"/>
  <c r="AF19" i="2" s="1"/>
  <c r="AF20" i="2" s="1"/>
  <c r="AJ17" i="2"/>
  <c r="AI16" i="2"/>
  <c r="AH15" i="2"/>
  <c r="AG15" i="2"/>
  <c r="AF12" i="2"/>
  <c r="AF13" i="2" s="1"/>
  <c r="AE12" i="2"/>
  <c r="AJ11" i="2"/>
  <c r="AG11" i="2"/>
  <c r="AG10" i="2"/>
  <c r="AG9" i="2"/>
  <c r="AF8" i="2"/>
  <c r="AF7" i="2"/>
  <c r="AF6" i="2"/>
  <c r="AJ5" i="2"/>
  <c r="AI5" i="2"/>
  <c r="AJ4" i="2"/>
  <c r="AH4" i="2"/>
  <c r="AE5" i="2"/>
  <c r="AE4" i="2"/>
  <c r="AE3" i="2"/>
  <c r="AI3" i="2"/>
  <c r="AH3" i="2"/>
  <c r="AH7" i="2" s="1"/>
  <c r="AJ2" i="2"/>
  <c r="AI2" i="2"/>
  <c r="AI6" i="2" s="1"/>
  <c r="AH2" i="2"/>
  <c r="AH6" i="2" s="1"/>
  <c r="AH10" i="2" s="1"/>
  <c r="F4" i="2"/>
  <c r="F5" i="2"/>
  <c r="F3" i="2"/>
  <c r="F6" i="2"/>
  <c r="F7" i="2"/>
  <c r="F8" i="2"/>
  <c r="AI9" i="2" l="1"/>
  <c r="AF9" i="2" s="1"/>
  <c r="AE9" i="2" s="1"/>
  <c r="AJ9" i="2" s="1"/>
  <c r="AI18" i="2"/>
  <c r="H11" i="2"/>
  <c r="AE11" i="2"/>
  <c r="AF11" i="2" s="1"/>
  <c r="AH11" i="2" s="1"/>
  <c r="AF14" i="2"/>
  <c r="AE13" i="2"/>
  <c r="AG12" i="2"/>
  <c r="AI12" i="2" s="1"/>
  <c r="AJ12" i="2" s="1"/>
  <c r="AG19" i="2"/>
  <c r="AH19" i="2" s="1"/>
  <c r="AE18" i="2"/>
  <c r="AG16" i="2"/>
  <c r="AI10" i="2"/>
  <c r="AF10" i="2" s="1"/>
  <c r="AE10" i="2" s="1"/>
  <c r="AE7" i="2"/>
  <c r="AG7" i="2" s="1"/>
  <c r="AI7" i="2" s="1"/>
  <c r="AG6" i="2"/>
  <c r="AE6" i="2" s="1"/>
  <c r="AJ6" i="2" s="1"/>
  <c r="AF4" i="2"/>
  <c r="AJ3" i="2"/>
  <c r="AG5" i="2"/>
  <c r="AF5" i="2" s="1"/>
  <c r="AH5" i="2" s="1"/>
  <c r="AJ8" i="2"/>
  <c r="AH8" i="2" s="1"/>
  <c r="AF2" i="2"/>
  <c r="AG2" i="2"/>
  <c r="AE2" i="2"/>
  <c r="AH23" i="2" l="1"/>
  <c r="AI23" i="2" s="1"/>
  <c r="L3" i="2"/>
  <c r="L6" i="2"/>
  <c r="L8" i="2"/>
  <c r="L4" i="2"/>
  <c r="AJ18" i="2"/>
  <c r="AE14" i="2"/>
  <c r="AH14" i="2" s="1"/>
  <c r="AG13" i="2"/>
  <c r="AH13" i="2" s="1"/>
  <c r="AJ13" i="2" s="1"/>
  <c r="AG17" i="2"/>
  <c r="AG20" i="2"/>
  <c r="AE20" i="2" s="1"/>
  <c r="AH20" i="2" s="1"/>
  <c r="AI20" i="2" s="1"/>
  <c r="AE19" i="2"/>
  <c r="AJ19" i="2" s="1"/>
  <c r="AE8" i="2"/>
  <c r="AG8" i="2" s="1"/>
  <c r="AG3" i="2"/>
  <c r="AF3" i="2"/>
  <c r="C8" i="2"/>
  <c r="C6" i="2"/>
  <c r="C4" i="2"/>
  <c r="H27" i="2" l="1"/>
  <c r="AE15" i="2"/>
  <c r="AG14" i="2"/>
  <c r="AI14" i="2" s="1"/>
  <c r="I31" i="2"/>
  <c r="I27" i="2"/>
  <c r="I28" i="2" s="1"/>
  <c r="C10" i="2"/>
  <c r="D6" i="2" s="1"/>
  <c r="AE16" i="2" l="1"/>
  <c r="AF15" i="2"/>
  <c r="AI15" i="2" s="1"/>
  <c r="AJ15" i="2" s="1"/>
  <c r="D4" i="2"/>
  <c r="D8" i="2"/>
  <c r="A12" i="2"/>
  <c r="B12" i="2"/>
  <c r="C12" i="2" s="1"/>
  <c r="AE17" i="2" l="1"/>
  <c r="AF17" i="2" s="1"/>
  <c r="AH17" i="2" s="1"/>
  <c r="AI17" i="2" s="1"/>
  <c r="AF16" i="2"/>
  <c r="AH16" i="2" s="1"/>
  <c r="AJ16" i="2" s="1"/>
  <c r="D10" i="2"/>
  <c r="D12" i="2"/>
  <c r="H28" i="2" l="1"/>
  <c r="AG4" i="2" l="1"/>
  <c r="AI4" i="2" l="1"/>
  <c r="L7" i="2" s="1"/>
  <c r="I29" i="2" s="1"/>
  <c r="I30" i="2" s="1"/>
  <c r="L5" i="2"/>
  <c r="L9" i="2" s="1"/>
  <c r="I17" i="2" l="1"/>
  <c r="I18" i="2" s="1"/>
  <c r="H29" i="2"/>
  <c r="H30" i="2" s="1"/>
  <c r="H6" i="5" l="1"/>
  <c r="AH9" i="5" s="1"/>
  <c r="F6" i="5" l="1"/>
  <c r="H11" i="5" s="1"/>
  <c r="L7" i="5" s="1"/>
  <c r="AH2" i="5"/>
  <c r="AH21" i="5"/>
  <c r="AI21" i="5" s="1"/>
  <c r="AJ21" i="5" s="1"/>
  <c r="AH18" i="5"/>
  <c r="AI18" i="5" s="1"/>
  <c r="AJ18" i="5" s="1"/>
  <c r="J40" i="5"/>
  <c r="J36" i="5"/>
  <c r="AH3" i="5"/>
  <c r="AF9" i="5"/>
  <c r="AE9" i="5" s="1"/>
  <c r="AJ9" i="5" s="1"/>
  <c r="AH12" i="5"/>
  <c r="AI12" i="5" s="1"/>
  <c r="AJ12" i="5" s="1"/>
  <c r="J38" i="5"/>
  <c r="AH15" i="5"/>
  <c r="AI15" i="5" s="1"/>
  <c r="AJ15" i="5" s="1"/>
  <c r="AH4" i="5"/>
  <c r="L3" i="5" l="1"/>
  <c r="L4" i="5"/>
  <c r="N4" i="5" s="1"/>
  <c r="L5" i="5"/>
  <c r="L8" i="5"/>
  <c r="L6" i="5"/>
  <c r="I40" i="5"/>
  <c r="G40" i="5"/>
  <c r="H40" i="5"/>
  <c r="AJ3" i="5"/>
  <c r="AG3" i="5" s="1"/>
  <c r="AH7" i="5"/>
  <c r="K36" i="5"/>
  <c r="L36" i="5"/>
  <c r="AE2" i="5"/>
  <c r="AF2" i="5"/>
  <c r="AH6" i="5"/>
  <c r="AG2" i="5"/>
  <c r="J59" i="5"/>
  <c r="H27" i="5"/>
  <c r="H28" i="5" s="1"/>
  <c r="N3" i="5"/>
  <c r="S12" i="4"/>
  <c r="U12" i="4" s="1"/>
  <c r="I29" i="5"/>
  <c r="I30" i="5" s="1"/>
  <c r="S17" i="4"/>
  <c r="J60" i="5"/>
  <c r="S16" i="4"/>
  <c r="J58" i="5"/>
  <c r="I38" i="5"/>
  <c r="G38" i="5" s="1"/>
  <c r="L38" i="5" s="1"/>
  <c r="AF4" i="5"/>
  <c r="AG4" i="5" s="1"/>
  <c r="AI4" i="5" s="1"/>
  <c r="N5" i="5"/>
  <c r="S14" i="4"/>
  <c r="U14" i="4" s="1"/>
  <c r="S13" i="4" l="1"/>
  <c r="U13" i="4" s="1"/>
  <c r="I17" i="5"/>
  <c r="I18" i="5" s="1"/>
  <c r="H29" i="5"/>
  <c r="H30" i="5" s="1"/>
  <c r="S15" i="4"/>
  <c r="O6" i="4" s="1"/>
  <c r="H6" i="3" s="1"/>
  <c r="AH3" i="3" s="1"/>
  <c r="L9" i="5"/>
  <c r="S18" i="4" s="1"/>
  <c r="AF3" i="5"/>
  <c r="AE7" i="5"/>
  <c r="AG7" i="5" s="1"/>
  <c r="AI7" i="5" s="1"/>
  <c r="AH10" i="5"/>
  <c r="AI10" i="5" s="1"/>
  <c r="AF10" i="5" s="1"/>
  <c r="AE10" i="5" s="1"/>
  <c r="AG6" i="5"/>
  <c r="AE6" i="5" s="1"/>
  <c r="AJ6" i="5" s="1"/>
  <c r="J61" i="5"/>
  <c r="J63" i="5" s="1"/>
  <c r="AH15" i="3"/>
  <c r="AI15" i="3" s="1"/>
  <c r="AJ15" i="3" s="1"/>
  <c r="X6" i="4" l="1"/>
  <c r="Y6" i="4" s="1"/>
  <c r="AH12" i="3"/>
  <c r="AI12" i="3" s="1"/>
  <c r="AJ12" i="3" s="1"/>
  <c r="AH9" i="3"/>
  <c r="J36" i="3"/>
  <c r="L36" i="3" s="1"/>
  <c r="AH2" i="3"/>
  <c r="AH6" i="3" s="1"/>
  <c r="J40" i="3"/>
  <c r="F6" i="3"/>
  <c r="H11" i="3" s="1"/>
  <c r="L6" i="3" s="1"/>
  <c r="AH18" i="3"/>
  <c r="AI18" i="3" s="1"/>
  <c r="AJ18" i="3" s="1"/>
  <c r="AH21" i="3"/>
  <c r="AI21" i="3" s="1"/>
  <c r="AJ21" i="3" s="1"/>
  <c r="J38" i="3"/>
  <c r="AH4" i="3"/>
  <c r="K36" i="3"/>
  <c r="AF2" i="3"/>
  <c r="AE2" i="3"/>
  <c r="L3" i="3" s="1"/>
  <c r="AH7" i="3"/>
  <c r="AJ3" i="3"/>
  <c r="AG3" i="3" s="1"/>
  <c r="G40" i="3"/>
  <c r="I40" i="3"/>
  <c r="H40" i="3"/>
  <c r="I38" i="3"/>
  <c r="G38" i="3" s="1"/>
  <c r="L38" i="3" s="1"/>
  <c r="AF4" i="3"/>
  <c r="AG4" i="3" s="1"/>
  <c r="AI4" i="3" s="1"/>
  <c r="AF9" i="3"/>
  <c r="AE9" i="3" s="1"/>
  <c r="AJ9" i="3" s="1"/>
  <c r="L7" i="3" l="1"/>
  <c r="J58" i="3" s="1"/>
  <c r="L4" i="3"/>
  <c r="L8" i="3"/>
  <c r="I17" i="3" s="1"/>
  <c r="I18" i="3" s="1"/>
  <c r="AG2" i="3"/>
  <c r="L5" i="3" s="1"/>
  <c r="S5" i="4" s="1"/>
  <c r="N4" i="3"/>
  <c r="S4" i="4"/>
  <c r="H29" i="3"/>
  <c r="H30" i="3" s="1"/>
  <c r="N3" i="3"/>
  <c r="I29" i="3"/>
  <c r="I30" i="3" s="1"/>
  <c r="S3" i="4"/>
  <c r="AE7" i="3"/>
  <c r="AG7" i="3" s="1"/>
  <c r="AI7" i="3" s="1"/>
  <c r="S7" i="4"/>
  <c r="J59" i="3"/>
  <c r="H27" i="3"/>
  <c r="H28" i="3" s="1"/>
  <c r="S6" i="4"/>
  <c r="J60" i="3"/>
  <c r="S8" i="4"/>
  <c r="AF3" i="3"/>
  <c r="AH10" i="3"/>
  <c r="AG6" i="3"/>
  <c r="AE6" i="3" s="1"/>
  <c r="AJ6" i="3" s="1"/>
  <c r="N5" i="3" l="1"/>
  <c r="L9" i="3"/>
  <c r="S9" i="4" s="1"/>
  <c r="X2" i="4" s="1"/>
  <c r="U5" i="4"/>
  <c r="X3" i="4"/>
  <c r="Y3" i="4" s="1"/>
  <c r="U4" i="4"/>
  <c r="X4" i="4"/>
  <c r="Y4" i="4" s="1"/>
  <c r="U3" i="4"/>
  <c r="X5" i="4"/>
  <c r="Y5" i="4" s="1"/>
  <c r="J61" i="3"/>
  <c r="J63" i="3" s="1"/>
  <c r="AI10" i="3"/>
  <c r="AF10" i="3" s="1"/>
  <c r="AE10" i="3" s="1"/>
</calcChain>
</file>

<file path=xl/sharedStrings.xml><?xml version="1.0" encoding="utf-8"?>
<sst xmlns="http://schemas.openxmlformats.org/spreadsheetml/2006/main" count="456" uniqueCount="105">
  <si>
    <t>Plane Triangles</t>
  </si>
  <si>
    <t>Input Parameters:</t>
  </si>
  <si>
    <t>Output Parameters:</t>
  </si>
  <si>
    <t>Angle 1</t>
  </si>
  <si>
    <t>Deg</t>
  </si>
  <si>
    <t>Angle 2</t>
  </si>
  <si>
    <t>Angle 3</t>
  </si>
  <si>
    <t>Side 1</t>
  </si>
  <si>
    <t>length</t>
  </si>
  <si>
    <t>Side 2</t>
  </si>
  <si>
    <t>Side 3</t>
  </si>
  <si>
    <t>Area</t>
  </si>
  <si>
    <t>length^2</t>
  </si>
  <si>
    <t>Plot Data:</t>
  </si>
  <si>
    <t>x0=</t>
  </si>
  <si>
    <t>y0=</t>
  </si>
  <si>
    <t>Intermdiate Calculations:</t>
  </si>
  <si>
    <t>x</t>
  </si>
  <si>
    <t>y</t>
  </si>
  <si>
    <t>Type=</t>
  </si>
  <si>
    <t>Side10</t>
  </si>
  <si>
    <t>Side1e</t>
  </si>
  <si>
    <t>Side20</t>
  </si>
  <si>
    <t>Side2e</t>
  </si>
  <si>
    <t>Side30</t>
  </si>
  <si>
    <t>Side3e</t>
  </si>
  <si>
    <t>Radius omschreven cirkel</t>
  </si>
  <si>
    <t>R =</t>
  </si>
  <si>
    <t>Dia =</t>
  </si>
  <si>
    <t xml:space="preserve"> hoek in dec. graden</t>
  </si>
  <si>
    <t>hoek</t>
  </si>
  <si>
    <t>&lt;A</t>
  </si>
  <si>
    <t>&lt;B</t>
  </si>
  <si>
    <t>α</t>
  </si>
  <si>
    <t>β</t>
  </si>
  <si>
    <t>ϒ</t>
  </si>
  <si>
    <t>&lt;C</t>
  </si>
  <si>
    <t>Cosinusregel</t>
  </si>
  <si>
    <r>
      <t>a² = b²+c²-2bc,cos</t>
    </r>
    <r>
      <rPr>
        <sz val="10"/>
        <color theme="1"/>
        <rFont val="Calibri"/>
        <family val="2"/>
      </rPr>
      <t>α</t>
    </r>
  </si>
  <si>
    <r>
      <t>b² = a²+c²-2ac,cos</t>
    </r>
    <r>
      <rPr>
        <sz val="10"/>
        <color theme="1"/>
        <rFont val="Calibri"/>
        <family val="2"/>
      </rPr>
      <t>β</t>
    </r>
  </si>
  <si>
    <r>
      <t>c² = a²+b²-2ab,cos</t>
    </r>
    <r>
      <rPr>
        <sz val="10"/>
        <color theme="1"/>
        <rFont val="Calibri"/>
        <family val="2"/>
      </rPr>
      <t>ϒ</t>
    </r>
  </si>
  <si>
    <t>Sinusregel</t>
  </si>
  <si>
    <r>
      <t>a/sin</t>
    </r>
    <r>
      <rPr>
        <sz val="10"/>
        <color theme="1"/>
        <rFont val="Calibri"/>
        <family val="2"/>
      </rPr>
      <t>α</t>
    </r>
  </si>
  <si>
    <r>
      <t>b/sin</t>
    </r>
    <r>
      <rPr>
        <sz val="10"/>
        <color theme="1"/>
        <rFont val="Calibri"/>
        <family val="2"/>
      </rPr>
      <t>β</t>
    </r>
  </si>
  <si>
    <r>
      <t>c/sin</t>
    </r>
    <r>
      <rPr>
        <sz val="10"/>
        <color theme="1"/>
        <rFont val="Calibri"/>
        <family val="2"/>
      </rPr>
      <t>ϒ</t>
    </r>
  </si>
  <si>
    <t>c-AB</t>
  </si>
  <si>
    <t>b-AC</t>
  </si>
  <si>
    <t>a-BC</t>
  </si>
  <si>
    <t>A</t>
  </si>
  <si>
    <t>C</t>
  </si>
  <si>
    <t>B</t>
  </si>
  <si>
    <t>xxxZZZ</t>
  </si>
  <si>
    <t>HxxZZx</t>
  </si>
  <si>
    <t>HxxZxZ</t>
  </si>
  <si>
    <t>HxxxZZ</t>
  </si>
  <si>
    <t>xHxZZx</t>
  </si>
  <si>
    <t>xHxZxZ</t>
  </si>
  <si>
    <t>xHxxZZ</t>
  </si>
  <si>
    <t>xxHZZx</t>
  </si>
  <si>
    <t>xxHZxZ</t>
  </si>
  <si>
    <t>xxHxZZ</t>
  </si>
  <si>
    <t>HHxZxx</t>
  </si>
  <si>
    <t>HHxxxZ</t>
  </si>
  <si>
    <t>HHxxZx</t>
  </si>
  <si>
    <t>HxHZxx</t>
  </si>
  <si>
    <t>HxHxZx</t>
  </si>
  <si>
    <t>HxHxxZ</t>
  </si>
  <si>
    <t>xHHZxx</t>
  </si>
  <si>
    <t>xHHxZx</t>
  </si>
  <si>
    <t>xHHxxZ</t>
  </si>
  <si>
    <t>HHHxxZ</t>
  </si>
  <si>
    <t>HHHZxx</t>
  </si>
  <si>
    <t>HHHxZx</t>
  </si>
  <si>
    <t>gr  min  sec</t>
  </si>
  <si>
    <t>Angle C</t>
  </si>
  <si>
    <t>Angle B</t>
  </si>
  <si>
    <t>Angle A</t>
  </si>
  <si>
    <t>Side a</t>
  </si>
  <si>
    <t>Side b</t>
  </si>
  <si>
    <t>Side c</t>
  </si>
  <si>
    <t>RADIUS OF CIRCLE CIRCUMSCRIBING A TRIANGLE OF SIDES a, b, c</t>
  </si>
  <si>
    <t>a b c</t>
  </si>
  <si>
    <t>S =</t>
  </si>
  <si>
    <t>0,5 * (a+ b+ c)</t>
  </si>
  <si>
    <t>4 √ s (s-a) (s-b) (s-c)</t>
  </si>
  <si>
    <t>a</t>
  </si>
  <si>
    <t>b</t>
  </si>
  <si>
    <t>c</t>
  </si>
  <si>
    <t>s</t>
  </si>
  <si>
    <t>Radius</t>
  </si>
  <si>
    <t>=</t>
  </si>
  <si>
    <t>= 2xR</t>
  </si>
  <si>
    <t>ABC</t>
  </si>
  <si>
    <t>B'</t>
  </si>
  <si>
    <t>AB'C</t>
  </si>
  <si>
    <t>c-AB'</t>
  </si>
  <si>
    <t>a-B'C</t>
  </si>
  <si>
    <t>Oppervlakte terrein</t>
  </si>
  <si>
    <t>β'</t>
  </si>
  <si>
    <t>Verdeel het terrein in 2 driehoeken waarvan één een hoek van 90° heeft</t>
  </si>
  <si>
    <t>Meet de 4 zijden van het terrein</t>
  </si>
  <si>
    <t>Vul de schuine zijde nu in in het bovenste raster samen met de andere 2 zijden</t>
  </si>
  <si>
    <t>Vul de gegevens van deze driehoek in in het onderste raster</t>
  </si>
  <si>
    <t>De oppervlakte en hoeken van het terrein worden berekend</t>
  </si>
  <si>
    <t>OPPERVLAKTE TERREIN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</si>
</sst>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Red]0.0000"/>
    <numFmt numFmtId="165" formatCode="0.0000"/>
    <numFmt numFmtId="166" formatCode="0.0000E+00"/>
    <numFmt numFmtId="167" formatCode="[Red]0.00"/>
    <numFmt numFmtId="168" formatCode="0.00;[Red]0.00"/>
    <numFmt numFmtId="169" formatCode="[h]\°\ mm\'\ ss\&quot;"/>
    <numFmt numFmtId="170" formatCode="0.000"/>
  </numFmts>
  <fonts count="25"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Helvetica Neue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u/>
      <sz val="8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40" fontId="7" fillId="0" borderId="0" applyFont="0" applyFill="0" applyBorder="0" applyAlignment="0" applyProtection="0"/>
    <xf numFmtId="0" fontId="5" fillId="0" borderId="0"/>
    <xf numFmtId="0" fontId="8" fillId="0" borderId="0"/>
    <xf numFmtId="0" fontId="9" fillId="0" borderId="0"/>
    <xf numFmtId="0" fontId="10" fillId="0" borderId="0" applyNumberFormat="0" applyFill="0" applyBorder="0" applyProtection="0">
      <alignment vertical="top"/>
    </xf>
  </cellStyleXfs>
  <cellXfs count="178">
    <xf numFmtId="0" fontId="0" fillId="0" borderId="0" xfId="0"/>
    <xf numFmtId="0" fontId="1" fillId="0" borderId="0" xfId="1"/>
    <xf numFmtId="0" fontId="2" fillId="0" borderId="0" xfId="1" applyFont="1"/>
    <xf numFmtId="0" fontId="3" fillId="1" borderId="1" xfId="1" applyFont="1" applyFill="1" applyBorder="1"/>
    <xf numFmtId="0" fontId="2" fillId="1" borderId="2" xfId="1" applyFont="1" applyFill="1" applyBorder="1"/>
    <xf numFmtId="0" fontId="2" fillId="1" borderId="3" xfId="1" applyFont="1" applyFill="1" applyBorder="1"/>
    <xf numFmtId="0" fontId="1" fillId="0" borderId="4" xfId="1" applyBorder="1"/>
    <xf numFmtId="0" fontId="1" fillId="0" borderId="6" xfId="1" applyBorder="1"/>
    <xf numFmtId="0" fontId="1" fillId="0" borderId="7" xfId="1" applyBorder="1"/>
    <xf numFmtId="0" fontId="1" fillId="0" borderId="9" xfId="1" applyBorder="1"/>
    <xf numFmtId="0" fontId="1" fillId="0" borderId="10" xfId="1" applyBorder="1"/>
    <xf numFmtId="0" fontId="1" fillId="0" borderId="12" xfId="1" applyBorder="1"/>
    <xf numFmtId="0" fontId="3" fillId="1" borderId="13" xfId="1" applyFont="1" applyFill="1" applyBorder="1"/>
    <xf numFmtId="0" fontId="2" fillId="1" borderId="15" xfId="1" applyFont="1" applyFill="1" applyBorder="1"/>
    <xf numFmtId="0" fontId="2" fillId="0" borderId="15" xfId="1" applyFont="1" applyBorder="1"/>
    <xf numFmtId="0" fontId="1" fillId="0" borderId="18" xfId="1" applyBorder="1"/>
    <xf numFmtId="0" fontId="5" fillId="0" borderId="0" xfId="2" applyAlignment="1">
      <alignment horizontal="center"/>
    </xf>
    <xf numFmtId="2" fontId="6" fillId="3" borderId="31" xfId="2" applyNumberFormat="1" applyFont="1" applyFill="1" applyBorder="1" applyAlignment="1">
      <alignment horizontal="center"/>
    </xf>
    <xf numFmtId="2" fontId="12" fillId="4" borderId="0" xfId="6" applyNumberFormat="1" applyFont="1" applyFill="1" applyAlignment="1" applyProtection="1">
      <alignment horizontal="center"/>
    </xf>
    <xf numFmtId="0" fontId="12" fillId="4" borderId="0" xfId="6" applyFont="1" applyFill="1" applyAlignment="1" applyProtection="1">
      <alignment horizontal="center"/>
    </xf>
    <xf numFmtId="0" fontId="13" fillId="4" borderId="0" xfId="6" applyFont="1" applyFill="1" applyAlignment="1" applyProtection="1">
      <alignment horizontal="center"/>
    </xf>
    <xf numFmtId="0" fontId="11" fillId="4" borderId="0" xfId="6" applyFont="1" applyFill="1" applyAlignment="1" applyProtection="1">
      <alignment vertical="center"/>
    </xf>
    <xf numFmtId="2" fontId="11" fillId="4" borderId="0" xfId="6" applyNumberFormat="1" applyFont="1" applyFill="1" applyAlignment="1" applyProtection="1">
      <alignment vertical="center"/>
    </xf>
    <xf numFmtId="0" fontId="11" fillId="4" borderId="0" xfId="6" applyFont="1" applyFill="1" applyProtection="1"/>
    <xf numFmtId="2" fontId="11" fillId="4" borderId="0" xfId="6" applyNumberFormat="1" applyFont="1" applyFill="1" applyProtection="1"/>
    <xf numFmtId="0" fontId="0" fillId="4" borderId="0" xfId="0" applyFill="1"/>
    <xf numFmtId="0" fontId="11" fillId="4" borderId="0" xfId="6" applyFont="1" applyFill="1" applyAlignment="1" applyProtection="1">
      <alignment horizontal="center" vertical="center" wrapText="1"/>
    </xf>
    <xf numFmtId="0" fontId="2" fillId="5" borderId="1" xfId="1" applyFont="1" applyFill="1" applyBorder="1"/>
    <xf numFmtId="0" fontId="2" fillId="5" borderId="2" xfId="1" applyFont="1" applyFill="1" applyBorder="1"/>
    <xf numFmtId="0" fontId="2" fillId="5" borderId="3" xfId="1" applyFont="1" applyFill="1" applyBorder="1"/>
    <xf numFmtId="0" fontId="1" fillId="4" borderId="4" xfId="1" applyFill="1" applyBorder="1"/>
    <xf numFmtId="164" fontId="1" fillId="4" borderId="5" xfId="1" applyNumberFormat="1" applyFill="1" applyBorder="1"/>
    <xf numFmtId="0" fontId="1" fillId="4" borderId="6" xfId="1" applyFill="1" applyBorder="1"/>
    <xf numFmtId="0" fontId="1" fillId="4" borderId="10" xfId="1" applyFill="1" applyBorder="1"/>
    <xf numFmtId="164" fontId="1" fillId="4" borderId="11" xfId="1" applyNumberFormat="1" applyFill="1" applyBorder="1"/>
    <xf numFmtId="0" fontId="1" fillId="4" borderId="12" xfId="1" applyFill="1" applyBorder="1"/>
    <xf numFmtId="0" fontId="1" fillId="4" borderId="0" xfId="1" applyFill="1"/>
    <xf numFmtId="0" fontId="3" fillId="5" borderId="13" xfId="1" applyFont="1" applyFill="1" applyBorder="1"/>
    <xf numFmtId="0" fontId="3" fillId="5" borderId="14" xfId="1" applyFont="1" applyFill="1" applyBorder="1"/>
    <xf numFmtId="0" fontId="3" fillId="5" borderId="15" xfId="1" applyFont="1" applyFill="1" applyBorder="1"/>
    <xf numFmtId="0" fontId="4" fillId="5" borderId="10" xfId="1" applyFont="1" applyFill="1" applyBorder="1"/>
    <xf numFmtId="0" fontId="3" fillId="5" borderId="11" xfId="1" applyFont="1" applyFill="1" applyBorder="1"/>
    <xf numFmtId="0" fontId="3" fillId="5" borderId="12" xfId="1" applyFont="1" applyFill="1" applyBorder="1"/>
    <xf numFmtId="0" fontId="1" fillId="4" borderId="20" xfId="1" applyFill="1" applyBorder="1"/>
    <xf numFmtId="165" fontId="1" fillId="4" borderId="21" xfId="1" applyNumberFormat="1" applyFill="1" applyBorder="1"/>
    <xf numFmtId="165" fontId="1" fillId="4" borderId="22" xfId="1" applyNumberFormat="1" applyFill="1" applyBorder="1"/>
    <xf numFmtId="0" fontId="1" fillId="4" borderId="23" xfId="1" applyFill="1" applyBorder="1"/>
    <xf numFmtId="165" fontId="1" fillId="4" borderId="24" xfId="1" applyNumberFormat="1" applyFill="1" applyBorder="1"/>
    <xf numFmtId="165" fontId="1" fillId="4" borderId="25" xfId="1" applyNumberFormat="1" applyFill="1" applyBorder="1"/>
    <xf numFmtId="0" fontId="1" fillId="4" borderId="26" xfId="1" applyFill="1" applyBorder="1"/>
    <xf numFmtId="165" fontId="1" fillId="4" borderId="27" xfId="1" applyNumberFormat="1" applyFill="1" applyBorder="1"/>
    <xf numFmtId="165" fontId="1" fillId="4" borderId="28" xfId="1" applyNumberFormat="1" applyFill="1" applyBorder="1"/>
    <xf numFmtId="0" fontId="1" fillId="4" borderId="18" xfId="1" applyFill="1" applyBorder="1"/>
    <xf numFmtId="165" fontId="1" fillId="4" borderId="29" xfId="1" applyNumberFormat="1" applyFill="1" applyBorder="1"/>
    <xf numFmtId="165" fontId="1" fillId="4" borderId="30" xfId="1" applyNumberFormat="1" applyFill="1" applyBorder="1"/>
    <xf numFmtId="166" fontId="11" fillId="4" borderId="0" xfId="6" applyNumberFormat="1" applyFont="1" applyFill="1" applyProtection="1"/>
    <xf numFmtId="0" fontId="9" fillId="4" borderId="0" xfId="6" applyFont="1" applyFill="1" applyAlignment="1" applyProtection="1">
      <alignment horizontal="right"/>
    </xf>
    <xf numFmtId="0" fontId="11" fillId="4" borderId="0" xfId="6" applyFont="1" applyFill="1" applyAlignment="1" applyProtection="1">
      <alignment horizontal="right" vertical="center"/>
    </xf>
    <xf numFmtId="0" fontId="11" fillId="4" borderId="0" xfId="6" applyFont="1" applyFill="1" applyAlignment="1" applyProtection="1">
      <alignment horizontal="right"/>
    </xf>
    <xf numFmtId="0" fontId="1" fillId="0" borderId="0" xfId="1" applyAlignment="1">
      <alignment horizontal="right"/>
    </xf>
    <xf numFmtId="0" fontId="9" fillId="4" borderId="0" xfId="6" applyFont="1" applyFill="1" applyAlignment="1" applyProtection="1">
      <alignment horizontal="center"/>
    </xf>
    <xf numFmtId="165" fontId="9" fillId="4" borderId="0" xfId="6" applyNumberFormat="1" applyFont="1" applyFill="1" applyAlignment="1" applyProtection="1">
      <alignment horizontal="center"/>
    </xf>
    <xf numFmtId="0" fontId="13" fillId="4" borderId="0" xfId="6" applyFont="1" applyFill="1" applyAlignment="1" applyProtection="1">
      <alignment horizontal="right"/>
    </xf>
    <xf numFmtId="0" fontId="14" fillId="4" borderId="0" xfId="6" applyFont="1" applyFill="1" applyAlignment="1" applyProtection="1"/>
    <xf numFmtId="0" fontId="14" fillId="4" borderId="0" xfId="6" applyFont="1" applyFill="1" applyAlignment="1" applyProtection="1">
      <alignment horizontal="center"/>
    </xf>
    <xf numFmtId="0" fontId="12" fillId="4" borderId="32" xfId="6" applyFont="1" applyFill="1" applyBorder="1" applyAlignment="1" applyProtection="1"/>
    <xf numFmtId="0" fontId="0" fillId="0" borderId="33" xfId="0" applyBorder="1"/>
    <xf numFmtId="0" fontId="12" fillId="4" borderId="34" xfId="6" applyFont="1" applyFill="1" applyBorder="1" applyAlignment="1" applyProtection="1"/>
    <xf numFmtId="0" fontId="0" fillId="0" borderId="35" xfId="0" applyBorder="1"/>
    <xf numFmtId="0" fontId="12" fillId="4" borderId="36" xfId="6" applyFont="1" applyFill="1" applyBorder="1" applyAlignment="1" applyProtection="1"/>
    <xf numFmtId="0" fontId="0" fillId="0" borderId="37" xfId="0" applyBorder="1"/>
    <xf numFmtId="0" fontId="12" fillId="4" borderId="38" xfId="6" applyFont="1" applyFill="1" applyBorder="1" applyAlignment="1" applyProtection="1">
      <alignment horizontal="center"/>
    </xf>
    <xf numFmtId="0" fontId="12" fillId="4" borderId="27" xfId="6" applyFont="1" applyFill="1" applyBorder="1" applyAlignment="1" applyProtection="1">
      <alignment horizontal="center"/>
    </xf>
    <xf numFmtId="0" fontId="12" fillId="4" borderId="24" xfId="6" applyFont="1" applyFill="1" applyBorder="1" applyAlignment="1" applyProtection="1">
      <alignment horizontal="center"/>
    </xf>
    <xf numFmtId="167" fontId="2" fillId="2" borderId="5" xfId="1" applyNumberFormat="1" applyFont="1" applyFill="1" applyBorder="1" applyAlignment="1">
      <alignment horizontal="center"/>
    </xf>
    <xf numFmtId="167" fontId="2" fillId="2" borderId="8" xfId="1" applyNumberFormat="1" applyFont="1" applyFill="1" applyBorder="1" applyAlignment="1">
      <alignment horizontal="center"/>
    </xf>
    <xf numFmtId="167" fontId="2" fillId="2" borderId="11" xfId="1" applyNumberFormat="1" applyFont="1" applyFill="1" applyBorder="1" applyAlignment="1">
      <alignment horizontal="center"/>
    </xf>
    <xf numFmtId="2" fontId="2" fillId="3" borderId="5" xfId="1" applyNumberFormat="1" applyFont="1" applyFill="1" applyBorder="1" applyAlignment="1">
      <alignment horizontal="center"/>
    </xf>
    <xf numFmtId="2" fontId="2" fillId="3" borderId="8" xfId="1" applyNumberFormat="1" applyFont="1" applyFill="1" applyBorder="1" applyAlignment="1">
      <alignment horizontal="center"/>
    </xf>
    <xf numFmtId="2" fontId="2" fillId="3" borderId="11" xfId="1" applyNumberFormat="1" applyFont="1" applyFill="1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41" xfId="2" applyBorder="1" applyAlignment="1">
      <alignment horizontal="center"/>
    </xf>
    <xf numFmtId="0" fontId="9" fillId="4" borderId="0" xfId="6" applyFont="1" applyFill="1" applyProtection="1"/>
    <xf numFmtId="0" fontId="15" fillId="0" borderId="0" xfId="0" applyFont="1"/>
    <xf numFmtId="0" fontId="1" fillId="0" borderId="0" xfId="1" applyFont="1"/>
    <xf numFmtId="0" fontId="9" fillId="4" borderId="13" xfId="6" applyFont="1" applyFill="1" applyBorder="1" applyProtection="1"/>
    <xf numFmtId="0" fontId="9" fillId="4" borderId="14" xfId="6" applyFont="1" applyFill="1" applyBorder="1" applyProtection="1"/>
    <xf numFmtId="0" fontId="9" fillId="4" borderId="15" xfId="6" applyFont="1" applyFill="1" applyBorder="1" applyProtection="1"/>
    <xf numFmtId="0" fontId="9" fillId="4" borderId="39" xfId="6" applyFont="1" applyFill="1" applyBorder="1" applyProtection="1"/>
    <xf numFmtId="0" fontId="9" fillId="4" borderId="0" xfId="6" applyFont="1" applyFill="1" applyBorder="1" applyProtection="1"/>
    <xf numFmtId="0" fontId="9" fillId="4" borderId="42" xfId="6" applyFont="1" applyFill="1" applyBorder="1" applyProtection="1"/>
    <xf numFmtId="0" fontId="9" fillId="4" borderId="40" xfId="6" applyFont="1" applyFill="1" applyBorder="1" applyProtection="1"/>
    <xf numFmtId="0" fontId="15" fillId="0" borderId="0" xfId="0" applyFont="1" applyAlignment="1">
      <alignment horizontal="center"/>
    </xf>
    <xf numFmtId="0" fontId="9" fillId="4" borderId="0" xfId="6" applyFont="1" applyFill="1" applyAlignment="1" applyProtection="1">
      <alignment vertical="center"/>
    </xf>
    <xf numFmtId="0" fontId="9" fillId="4" borderId="0" xfId="6" applyFont="1" applyFill="1" applyAlignment="1" applyProtection="1">
      <alignment horizontal="center" vertical="center"/>
    </xf>
    <xf numFmtId="167" fontId="9" fillId="4" borderId="8" xfId="6" applyNumberFormat="1" applyFont="1" applyFill="1" applyBorder="1" applyAlignment="1" applyProtection="1">
      <alignment horizontal="center"/>
    </xf>
    <xf numFmtId="2" fontId="9" fillId="4" borderId="8" xfId="6" applyNumberFormat="1" applyFont="1" applyFill="1" applyBorder="1" applyAlignment="1" applyProtection="1">
      <alignment horizontal="center"/>
    </xf>
    <xf numFmtId="168" fontId="9" fillId="4" borderId="8" xfId="6" applyNumberFormat="1" applyFont="1" applyFill="1" applyBorder="1" applyAlignment="1" applyProtection="1">
      <alignment horizontal="center"/>
    </xf>
    <xf numFmtId="0" fontId="1" fillId="0" borderId="0" xfId="1" applyBorder="1"/>
    <xf numFmtId="0" fontId="2" fillId="1" borderId="0" xfId="1" applyFont="1" applyFill="1" applyBorder="1" applyAlignment="1">
      <alignment horizontal="center"/>
    </xf>
    <xf numFmtId="169" fontId="17" fillId="3" borderId="0" xfId="0" applyNumberFormat="1" applyFont="1" applyFill="1" applyAlignment="1">
      <alignment horizontal="center"/>
    </xf>
    <xf numFmtId="0" fontId="18" fillId="6" borderId="8" xfId="6" applyFont="1" applyFill="1" applyBorder="1" applyAlignment="1">
      <alignment horizontal="center"/>
    </xf>
    <xf numFmtId="0" fontId="9" fillId="7" borderId="0" xfId="6" applyFill="1" applyAlignment="1">
      <alignment horizontal="center"/>
    </xf>
    <xf numFmtId="0" fontId="9" fillId="8" borderId="8" xfId="6" applyFill="1" applyBorder="1" applyAlignment="1">
      <alignment horizontal="center"/>
    </xf>
    <xf numFmtId="167" fontId="9" fillId="2" borderId="8" xfId="6" applyNumberFormat="1" applyFill="1" applyBorder="1" applyAlignment="1" applyProtection="1">
      <alignment horizontal="center"/>
      <protection locked="0"/>
    </xf>
    <xf numFmtId="170" fontId="9" fillId="8" borderId="8" xfId="6" applyNumberFormat="1" applyFill="1" applyBorder="1" applyAlignment="1">
      <alignment horizontal="center"/>
    </xf>
    <xf numFmtId="0" fontId="9" fillId="8" borderId="8" xfId="6" applyNumberFormat="1" applyFill="1" applyBorder="1" applyAlignment="1">
      <alignment horizontal="center"/>
    </xf>
    <xf numFmtId="0" fontId="19" fillId="0" borderId="0" xfId="2" applyFont="1"/>
    <xf numFmtId="0" fontId="5" fillId="0" borderId="0" xfId="2"/>
    <xf numFmtId="0" fontId="20" fillId="0" borderId="0" xfId="2" applyFont="1"/>
    <xf numFmtId="0" fontId="20" fillId="0" borderId="0" xfId="2" applyFont="1" applyAlignment="1">
      <alignment horizontal="centerContinuous"/>
    </xf>
    <xf numFmtId="0" fontId="5" fillId="0" borderId="0" xfId="2" applyAlignment="1">
      <alignment horizontal="centerContinuous"/>
    </xf>
    <xf numFmtId="0" fontId="20" fillId="0" borderId="0" xfId="2" applyFont="1" applyAlignment="1">
      <alignment horizontal="left"/>
    </xf>
    <xf numFmtId="0" fontId="5" fillId="0" borderId="44" xfId="2" applyBorder="1" applyAlignment="1">
      <alignment horizontal="center"/>
    </xf>
    <xf numFmtId="2" fontId="5" fillId="0" borderId="44" xfId="2" applyNumberFormat="1" applyBorder="1" applyAlignment="1" applyProtection="1">
      <alignment horizontal="center"/>
      <protection locked="0"/>
    </xf>
    <xf numFmtId="0" fontId="5" fillId="0" borderId="44" xfId="2" applyBorder="1" applyAlignment="1" applyProtection="1">
      <alignment horizontal="center"/>
      <protection hidden="1"/>
    </xf>
    <xf numFmtId="0" fontId="5" fillId="0" borderId="45" xfId="2" applyFill="1" applyBorder="1" applyAlignment="1">
      <alignment horizontal="center"/>
    </xf>
    <xf numFmtId="2" fontId="21" fillId="0" borderId="46" xfId="2" applyNumberFormat="1" applyFont="1" applyBorder="1" applyAlignment="1" applyProtection="1">
      <alignment horizontal="center"/>
      <protection hidden="1"/>
    </xf>
    <xf numFmtId="0" fontId="12" fillId="4" borderId="0" xfId="6" quotePrefix="1" applyFont="1" applyFill="1" applyAlignment="1" applyProtection="1">
      <alignment horizontal="left"/>
    </xf>
    <xf numFmtId="0" fontId="13" fillId="4" borderId="0" xfId="6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9" fontId="17" fillId="3" borderId="0" xfId="0" applyNumberFormat="1" applyFont="1" applyFill="1" applyAlignment="1">
      <alignment horizontal="center" vertical="center"/>
    </xf>
    <xf numFmtId="0" fontId="0" fillId="0" borderId="47" xfId="0" applyBorder="1"/>
    <xf numFmtId="0" fontId="0" fillId="0" borderId="47" xfId="0" applyBorder="1" applyAlignment="1">
      <alignment horizontal="center" vertical="center"/>
    </xf>
    <xf numFmtId="0" fontId="13" fillId="4" borderId="47" xfId="6" applyFont="1" applyFill="1" applyBorder="1" applyAlignment="1" applyProtection="1">
      <alignment horizontal="center"/>
    </xf>
    <xf numFmtId="0" fontId="13" fillId="4" borderId="47" xfId="6" applyFont="1" applyFill="1" applyBorder="1" applyAlignment="1" applyProtection="1">
      <alignment horizontal="center" vertical="center"/>
    </xf>
    <xf numFmtId="0" fontId="0" fillId="0" borderId="13" xfId="0" applyBorder="1"/>
    <xf numFmtId="0" fontId="0" fillId="0" borderId="14" xfId="0" applyBorder="1"/>
    <xf numFmtId="0" fontId="2" fillId="1" borderId="14" xfId="1" applyFont="1" applyFill="1" applyBorder="1" applyAlignment="1">
      <alignment horizontal="center"/>
    </xf>
    <xf numFmtId="0" fontId="0" fillId="0" borderId="15" xfId="0" applyBorder="1"/>
    <xf numFmtId="0" fontId="17" fillId="0" borderId="39" xfId="0" applyFont="1" applyBorder="1" applyAlignment="1">
      <alignment horizontal="center" vertical="center"/>
    </xf>
    <xf numFmtId="2" fontId="23" fillId="3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42" xfId="0" applyBorder="1"/>
    <xf numFmtId="0" fontId="22" fillId="4" borderId="39" xfId="6" applyFont="1" applyFill="1" applyBorder="1" applyAlignment="1" applyProtection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69" fontId="17" fillId="3" borderId="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/>
    <xf numFmtId="0" fontId="3" fillId="1" borderId="1" xfId="1" applyFont="1" applyFill="1" applyBorder="1" applyAlignment="1">
      <alignment vertical="center"/>
    </xf>
    <xf numFmtId="0" fontId="2" fillId="1" borderId="2" xfId="1" applyFont="1" applyFill="1" applyBorder="1" applyAlignment="1">
      <alignment horizontal="center" vertical="center"/>
    </xf>
    <xf numFmtId="0" fontId="2" fillId="1" borderId="3" xfId="1" applyFont="1" applyFill="1" applyBorder="1" applyAlignment="1">
      <alignment vertical="center"/>
    </xf>
    <xf numFmtId="0" fontId="2" fillId="1" borderId="2" xfId="1" applyFont="1" applyFill="1" applyBorder="1" applyAlignment="1">
      <alignment vertical="center"/>
    </xf>
    <xf numFmtId="0" fontId="2" fillId="1" borderId="0" xfId="1" applyFont="1" applyFill="1" applyBorder="1" applyAlignment="1">
      <alignment horizontal="center" vertical="center"/>
    </xf>
    <xf numFmtId="0" fontId="1" fillId="0" borderId="4" xfId="1" applyBorder="1" applyAlignment="1">
      <alignment vertical="center"/>
    </xf>
    <xf numFmtId="167" fontId="2" fillId="2" borderId="5" xfId="1" applyNumberFormat="1" applyFont="1" applyFill="1" applyBorder="1" applyAlignment="1">
      <alignment horizontal="center" vertical="center"/>
    </xf>
    <xf numFmtId="0" fontId="1" fillId="0" borderId="6" xfId="1" applyBorder="1" applyAlignment="1">
      <alignment vertical="center"/>
    </xf>
    <xf numFmtId="2" fontId="2" fillId="3" borderId="5" xfId="1" applyNumberFormat="1" applyFont="1" applyFill="1" applyBorder="1" applyAlignment="1">
      <alignment horizontal="center" vertical="center"/>
    </xf>
    <xf numFmtId="0" fontId="1" fillId="0" borderId="7" xfId="1" applyBorder="1" applyAlignment="1">
      <alignment vertical="center"/>
    </xf>
    <xf numFmtId="167" fontId="2" fillId="2" borderId="8" xfId="1" applyNumberFormat="1" applyFont="1" applyFill="1" applyBorder="1" applyAlignment="1">
      <alignment horizontal="center" vertical="center"/>
    </xf>
    <xf numFmtId="0" fontId="1" fillId="0" borderId="9" xfId="1" applyBorder="1" applyAlignment="1">
      <alignment vertical="center"/>
    </xf>
    <xf numFmtId="2" fontId="2" fillId="3" borderId="8" xfId="1" applyNumberFormat="1" applyFont="1" applyFill="1" applyBorder="1" applyAlignment="1">
      <alignment horizontal="center" vertical="center"/>
    </xf>
    <xf numFmtId="167" fontId="2" fillId="3" borderId="8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10" xfId="1" applyBorder="1" applyAlignment="1">
      <alignment vertical="center"/>
    </xf>
    <xf numFmtId="167" fontId="2" fillId="2" borderId="11" xfId="1" applyNumberFormat="1" applyFont="1" applyFill="1" applyBorder="1" applyAlignment="1">
      <alignment horizontal="center" vertical="center"/>
    </xf>
    <xf numFmtId="0" fontId="1" fillId="0" borderId="12" xfId="1" applyBorder="1" applyAlignment="1">
      <alignment vertical="center"/>
    </xf>
    <xf numFmtId="0" fontId="9" fillId="4" borderId="0" xfId="6" applyFont="1" applyFill="1" applyAlignment="1" applyProtection="1">
      <alignment horizontal="right" vertical="center"/>
    </xf>
    <xf numFmtId="2" fontId="2" fillId="3" borderId="11" xfId="1" applyNumberFormat="1" applyFont="1" applyFill="1" applyBorder="1" applyAlignment="1">
      <alignment horizontal="center" vertical="center"/>
    </xf>
    <xf numFmtId="0" fontId="0" fillId="9" borderId="32" xfId="0" applyFill="1" applyBorder="1"/>
    <xf numFmtId="0" fontId="0" fillId="9" borderId="16" xfId="0" applyFill="1" applyBorder="1"/>
    <xf numFmtId="0" fontId="0" fillId="9" borderId="33" xfId="0" applyFill="1" applyBorder="1"/>
    <xf numFmtId="0" fontId="0" fillId="9" borderId="34" xfId="0" applyFill="1" applyBorder="1"/>
    <xf numFmtId="0" fontId="0" fillId="9" borderId="0" xfId="0" applyFill="1" applyBorder="1"/>
    <xf numFmtId="0" fontId="0" fillId="9" borderId="35" xfId="0" applyFill="1" applyBorder="1"/>
    <xf numFmtId="0" fontId="0" fillId="9" borderId="36" xfId="0" applyFill="1" applyBorder="1"/>
    <xf numFmtId="0" fontId="0" fillId="9" borderId="48" xfId="0" applyFill="1" applyBorder="1"/>
    <xf numFmtId="0" fontId="0" fillId="9" borderId="37" xfId="0" applyFill="1" applyBorder="1"/>
    <xf numFmtId="0" fontId="16" fillId="3" borderId="43" xfId="6" applyFont="1" applyFill="1" applyBorder="1" applyAlignment="1" applyProtection="1">
      <alignment horizontal="center"/>
    </xf>
    <xf numFmtId="0" fontId="16" fillId="3" borderId="17" xfId="6" applyFont="1" applyFill="1" applyBorder="1" applyAlignment="1" applyProtection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4" fillId="10" borderId="1" xfId="0" applyFont="1" applyFill="1" applyBorder="1" applyAlignment="1">
      <alignment horizontal="center"/>
    </xf>
    <xf numFmtId="0" fontId="24" fillId="10" borderId="2" xfId="0" applyFont="1" applyFill="1" applyBorder="1" applyAlignment="1">
      <alignment horizontal="center"/>
    </xf>
    <xf numFmtId="0" fontId="24" fillId="10" borderId="3" xfId="0" applyFont="1" applyFill="1" applyBorder="1" applyAlignment="1">
      <alignment horizontal="center"/>
    </xf>
  </cellXfs>
  <cellStyles count="8">
    <cellStyle name="Comma_Bab-oas1" xfId="3"/>
    <cellStyle name="Normal_33 May99" xfId="4"/>
    <cellStyle name="Standaard" xfId="0" builtinId="0"/>
    <cellStyle name="Standaard 2" xfId="5"/>
    <cellStyle name="Standaard 3" xfId="6"/>
    <cellStyle name="Standaard 4" xfId="2"/>
    <cellStyle name="Standaard 5" xfId="1"/>
    <cellStyle name="Standaard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11180090843764E-2"/>
          <c:y val="1.3426890647987542E-2"/>
          <c:w val="0.78736879942276294"/>
          <c:h val="0.92045283662165278"/>
        </c:manualLayout>
      </c:layout>
      <c:scatterChart>
        <c:scatterStyle val="lineMarker"/>
        <c:varyColors val="0"/>
        <c:ser>
          <c:idx val="0"/>
          <c:order val="0"/>
          <c:tx>
            <c:v>b (AC)</c:v>
          </c:tx>
          <c:xVal>
            <c:numRef>
              <c:f>'Graden driehoek'!$H$26:$H$27</c:f>
              <c:numCache>
                <c:formatCode>0.0000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'Graden driehoek'!$I$26:$I$27</c:f>
              <c:numCache>
                <c:formatCode>0.0000</c:formatCod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</c:ser>
        <c:ser>
          <c:idx val="1"/>
          <c:order val="1"/>
          <c:tx>
            <c:v>a (BC)</c:v>
          </c:tx>
          <c:xVal>
            <c:numRef>
              <c:f>'Graden driehoek'!$H$28:$H$29</c:f>
              <c:numCache>
                <c:formatCode>0.0000</c:formatCode>
                <c:ptCount val="2"/>
                <c:pt idx="0">
                  <c:v>10</c:v>
                </c:pt>
                <c:pt idx="1">
                  <c:v>3.5999999999999996</c:v>
                </c:pt>
              </c:numCache>
            </c:numRef>
          </c:xVal>
          <c:yVal>
            <c:numRef>
              <c:f>'Graden driehoek'!$I$28:$I$29</c:f>
              <c:numCache>
                <c:formatCode>0.0000</c:formatCode>
                <c:ptCount val="2"/>
                <c:pt idx="0">
                  <c:v>0.01</c:v>
                </c:pt>
                <c:pt idx="1">
                  <c:v>4.8099999999999996</c:v>
                </c:pt>
              </c:numCache>
            </c:numRef>
          </c:yVal>
          <c:smooth val="0"/>
        </c:ser>
        <c:ser>
          <c:idx val="2"/>
          <c:order val="2"/>
          <c:tx>
            <c:v>c (AB)</c:v>
          </c:tx>
          <c:xVal>
            <c:numRef>
              <c:f>'Graden driehoek'!$H$30:$H$31</c:f>
              <c:numCache>
                <c:formatCode>0.0000</c:formatCode>
                <c:ptCount val="2"/>
                <c:pt idx="0">
                  <c:v>3.5999999999999996</c:v>
                </c:pt>
                <c:pt idx="1">
                  <c:v>0</c:v>
                </c:pt>
              </c:numCache>
            </c:numRef>
          </c:xVal>
          <c:yVal>
            <c:numRef>
              <c:f>'Graden driehoek'!$I$30:$I$31</c:f>
              <c:numCache>
                <c:formatCode>0.0000</c:formatCode>
                <c:ptCount val="2"/>
                <c:pt idx="0">
                  <c:v>4.8099999999999996</c:v>
                </c:pt>
                <c:pt idx="1">
                  <c:v>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467392"/>
        <c:axId val="395473280"/>
      </c:scatterChart>
      <c:valAx>
        <c:axId val="395467392"/>
        <c:scaling>
          <c:orientation val="minMax"/>
          <c:max val="10"/>
        </c:scaling>
        <c:delete val="0"/>
        <c:axPos val="b"/>
        <c:numFmt formatCode="0.0" sourceLinked="0"/>
        <c:majorTickMark val="out"/>
        <c:minorTickMark val="none"/>
        <c:tickLblPos val="nextTo"/>
        <c:crossAx val="395473280"/>
        <c:crosses val="autoZero"/>
        <c:crossBetween val="midCat"/>
        <c:majorUnit val="1"/>
      </c:valAx>
      <c:valAx>
        <c:axId val="395473280"/>
        <c:scaling>
          <c:orientation val="minMax"/>
          <c:max val="1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395467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11180090843764E-2"/>
          <c:y val="1.3426890647987542E-2"/>
          <c:w val="0.78736879942276294"/>
          <c:h val="0.92045283662165278"/>
        </c:manualLayout>
      </c:layout>
      <c:scatterChart>
        <c:scatterStyle val="lineMarker"/>
        <c:varyColors val="0"/>
        <c:ser>
          <c:idx val="0"/>
          <c:order val="0"/>
          <c:tx>
            <c:v>b (AC)</c:v>
          </c:tx>
          <c:xVal>
            <c:numRef>
              <c:f>'Graden driehoek (2)'!$H$26:$H$27</c:f>
              <c:numCache>
                <c:formatCode>0.0000</c:formatCode>
                <c:ptCount val="2"/>
                <c:pt idx="0">
                  <c:v>0</c:v>
                </c:pt>
                <c:pt idx="1">
                  <c:v>10.816653826391969</c:v>
                </c:pt>
              </c:numCache>
            </c:numRef>
          </c:xVal>
          <c:yVal>
            <c:numRef>
              <c:f>'Graden driehoek (2)'!$I$26:$I$27</c:f>
              <c:numCache>
                <c:formatCode>0.0000</c:formatCod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</c:ser>
        <c:ser>
          <c:idx val="1"/>
          <c:order val="1"/>
          <c:tx>
            <c:v>a (BC)</c:v>
          </c:tx>
          <c:xVal>
            <c:numRef>
              <c:f>'Graden driehoek (2)'!$H$28:$H$29</c:f>
              <c:numCache>
                <c:formatCode>0.0000</c:formatCode>
                <c:ptCount val="2"/>
                <c:pt idx="0">
                  <c:v>10.816653826391969</c:v>
                </c:pt>
                <c:pt idx="1">
                  <c:v>7.0839837559596965</c:v>
                </c:pt>
              </c:numCache>
            </c:numRef>
          </c:xVal>
          <c:yVal>
            <c:numRef>
              <c:f>'Graden driehoek (2)'!$I$28:$I$29</c:f>
              <c:numCache>
                <c:formatCode>0.0000</c:formatCode>
                <c:ptCount val="2"/>
                <c:pt idx="0">
                  <c:v>0.01</c:v>
                </c:pt>
                <c:pt idx="1">
                  <c:v>4.7075710899675736</c:v>
                </c:pt>
              </c:numCache>
            </c:numRef>
          </c:yVal>
          <c:smooth val="0"/>
        </c:ser>
        <c:ser>
          <c:idx val="2"/>
          <c:order val="2"/>
          <c:tx>
            <c:v>c (AB)</c:v>
          </c:tx>
          <c:xVal>
            <c:numRef>
              <c:f>'Graden driehoek (2)'!$H$30:$H$31</c:f>
              <c:numCache>
                <c:formatCode>0.0000</c:formatCode>
                <c:ptCount val="2"/>
                <c:pt idx="0">
                  <c:v>7.0839837559596965</c:v>
                </c:pt>
                <c:pt idx="1">
                  <c:v>0</c:v>
                </c:pt>
              </c:numCache>
            </c:numRef>
          </c:xVal>
          <c:yVal>
            <c:numRef>
              <c:f>'Graden driehoek (2)'!$I$30:$I$31</c:f>
              <c:numCache>
                <c:formatCode>0.0000</c:formatCode>
                <c:ptCount val="2"/>
                <c:pt idx="0">
                  <c:v>4.7075710899675736</c:v>
                </c:pt>
                <c:pt idx="1">
                  <c:v>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016064"/>
        <c:axId val="396886784"/>
      </c:scatterChart>
      <c:valAx>
        <c:axId val="397016064"/>
        <c:scaling>
          <c:orientation val="minMax"/>
          <c:max val="12"/>
        </c:scaling>
        <c:delete val="0"/>
        <c:axPos val="b"/>
        <c:numFmt formatCode="0.0" sourceLinked="0"/>
        <c:majorTickMark val="out"/>
        <c:minorTickMark val="none"/>
        <c:tickLblPos val="nextTo"/>
        <c:crossAx val="396886784"/>
        <c:crosses val="autoZero"/>
        <c:crossBetween val="midCat"/>
        <c:majorUnit val="1"/>
      </c:valAx>
      <c:valAx>
        <c:axId val="396886784"/>
        <c:scaling>
          <c:orientation val="minMax"/>
          <c:max val="1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397016064"/>
        <c:crosses val="autoZero"/>
        <c:crossBetween val="midCat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11180090843764E-2"/>
          <c:y val="1.3426890647987542E-2"/>
          <c:w val="0.78736879942276294"/>
          <c:h val="0.92045283662165278"/>
        </c:manualLayout>
      </c:layout>
      <c:scatterChart>
        <c:scatterStyle val="lineMarker"/>
        <c:varyColors val="0"/>
        <c:ser>
          <c:idx val="0"/>
          <c:order val="0"/>
          <c:tx>
            <c:v>b (AC)</c:v>
          </c:tx>
          <c:xVal>
            <c:numRef>
              <c:f>'Graden driehoek (3)'!$H$26:$H$27</c:f>
              <c:numCache>
                <c:formatCode>0.0000</c:formatCode>
                <c:ptCount val="2"/>
                <c:pt idx="0">
                  <c:v>0</c:v>
                </c:pt>
                <c:pt idx="1">
                  <c:v>10.816653826391969</c:v>
                </c:pt>
              </c:numCache>
            </c:numRef>
          </c:xVal>
          <c:yVal>
            <c:numRef>
              <c:f>'Graden driehoek (3)'!$I$26:$I$27</c:f>
              <c:numCache>
                <c:formatCode>0.0000</c:formatCod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</c:ser>
        <c:ser>
          <c:idx val="1"/>
          <c:order val="1"/>
          <c:tx>
            <c:v>a (BC)</c:v>
          </c:tx>
          <c:xVal>
            <c:numRef>
              <c:f>'Graden driehoek (3)'!$H$28:$H$29</c:f>
              <c:numCache>
                <c:formatCode>0.0000</c:formatCode>
                <c:ptCount val="2"/>
                <c:pt idx="0">
                  <c:v>10.816653826391969</c:v>
                </c:pt>
                <c:pt idx="1">
                  <c:v>7.4884526490405934</c:v>
                </c:pt>
              </c:numCache>
            </c:numRef>
          </c:xVal>
          <c:yVal>
            <c:numRef>
              <c:f>'Graden driehoek (3)'!$I$28:$I$29</c:f>
              <c:numCache>
                <c:formatCode>0.0000</c:formatCode>
                <c:ptCount val="2"/>
                <c:pt idx="0">
                  <c:v>0.01</c:v>
                </c:pt>
                <c:pt idx="1">
                  <c:v>5.0023017660270614</c:v>
                </c:pt>
              </c:numCache>
            </c:numRef>
          </c:yVal>
          <c:smooth val="0"/>
        </c:ser>
        <c:ser>
          <c:idx val="2"/>
          <c:order val="2"/>
          <c:tx>
            <c:v>c (AB)</c:v>
          </c:tx>
          <c:xVal>
            <c:numRef>
              <c:f>'Graden driehoek (3)'!$H$30:$H$31</c:f>
              <c:numCache>
                <c:formatCode>0.0000</c:formatCode>
                <c:ptCount val="2"/>
                <c:pt idx="0">
                  <c:v>7.4884526490405934</c:v>
                </c:pt>
                <c:pt idx="1">
                  <c:v>0</c:v>
                </c:pt>
              </c:numCache>
            </c:numRef>
          </c:xVal>
          <c:yVal>
            <c:numRef>
              <c:f>'Graden driehoek (3)'!$I$30:$I$31</c:f>
              <c:numCache>
                <c:formatCode>0.0000</c:formatCode>
                <c:ptCount val="2"/>
                <c:pt idx="0">
                  <c:v>5.0023017660270614</c:v>
                </c:pt>
                <c:pt idx="1">
                  <c:v>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023104"/>
        <c:axId val="397024640"/>
      </c:scatterChart>
      <c:valAx>
        <c:axId val="397023104"/>
        <c:scaling>
          <c:orientation val="minMax"/>
          <c:max val="12"/>
        </c:scaling>
        <c:delete val="0"/>
        <c:axPos val="b"/>
        <c:numFmt formatCode="0.0" sourceLinked="0"/>
        <c:majorTickMark val="out"/>
        <c:minorTickMark val="none"/>
        <c:tickLblPos val="nextTo"/>
        <c:crossAx val="397024640"/>
        <c:crosses val="autoZero"/>
        <c:crossBetween val="midCat"/>
        <c:majorUnit val="1"/>
      </c:valAx>
      <c:valAx>
        <c:axId val="397024640"/>
        <c:scaling>
          <c:orientation val="minMax"/>
          <c:max val="1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397023104"/>
        <c:crosses val="autoZero"/>
        <c:crossBetween val="midCat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600076</xdr:colOff>
      <xdr:row>0</xdr:row>
      <xdr:rowOff>161927</xdr:rowOff>
    </xdr:from>
    <xdr:to>
      <xdr:col>25</xdr:col>
      <xdr:colOff>533400</xdr:colOff>
      <xdr:row>30</xdr:row>
      <xdr:rowOff>133350</xdr:rowOff>
    </xdr:to>
    <xdr:graphicFrame macro="">
      <xdr:nvGraphicFramePr>
        <xdr:cNvPr id="17" name="Grafiek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9525</xdr:colOff>
      <xdr:row>13</xdr:row>
      <xdr:rowOff>28576</xdr:rowOff>
    </xdr:from>
    <xdr:to>
      <xdr:col>8</xdr:col>
      <xdr:colOff>209550</xdr:colOff>
      <xdr:row>15</xdr:row>
      <xdr:rowOff>123826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6350" y="2238376"/>
          <a:ext cx="1971675" cy="476250"/>
        </a:xfrm>
        <a:prstGeom prst="rect">
          <a:avLst/>
        </a:prstGeom>
      </xdr:spPr>
    </xdr:pic>
    <xdr:clientData/>
  </xdr:twoCellAnchor>
  <xdr:twoCellAnchor>
    <xdr:from>
      <xdr:col>10</xdr:col>
      <xdr:colOff>47625</xdr:colOff>
      <xdr:row>21</xdr:row>
      <xdr:rowOff>9525</xdr:rowOff>
    </xdr:from>
    <xdr:to>
      <xdr:col>12</xdr:col>
      <xdr:colOff>542925</xdr:colOff>
      <xdr:row>28</xdr:row>
      <xdr:rowOff>152400</xdr:rowOff>
    </xdr:to>
    <xdr:sp macro="" textlink="">
      <xdr:nvSpPr>
        <xdr:cNvPr id="2" name="Gelijkbenige driehoek 1"/>
        <xdr:cNvSpPr/>
      </xdr:nvSpPr>
      <xdr:spPr>
        <a:xfrm>
          <a:off x="3762375" y="4181475"/>
          <a:ext cx="1714500" cy="14478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10</xdr:col>
      <xdr:colOff>266700</xdr:colOff>
      <xdr:row>50</xdr:row>
      <xdr:rowOff>28575</xdr:rowOff>
    </xdr:from>
    <xdr:to>
      <xdr:col>12</xdr:col>
      <xdr:colOff>657225</xdr:colOff>
      <xdr:row>57</xdr:row>
      <xdr:rowOff>190500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3981450" y="9677400"/>
          <a:ext cx="1562100" cy="156210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295275</xdr:colOff>
      <xdr:row>51</xdr:row>
      <xdr:rowOff>38100</xdr:rowOff>
    </xdr:from>
    <xdr:to>
      <xdr:col>12</xdr:col>
      <xdr:colOff>609600</xdr:colOff>
      <xdr:row>55</xdr:row>
      <xdr:rowOff>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4010025" y="9886950"/>
          <a:ext cx="1533525" cy="762000"/>
        </a:xfrm>
        <a:prstGeom prst="triangle">
          <a:avLst>
            <a:gd name="adj" fmla="val 15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457200</xdr:colOff>
      <xdr:row>52</xdr:row>
      <xdr:rowOff>47625</xdr:rowOff>
    </xdr:from>
    <xdr:to>
      <xdr:col>12</xdr:col>
      <xdr:colOff>542925</xdr:colOff>
      <xdr:row>53</xdr:row>
      <xdr:rowOff>180975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V="1">
          <a:off x="4781550" y="10096500"/>
          <a:ext cx="695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571500</xdr:colOff>
      <xdr:row>52</xdr:row>
      <xdr:rowOff>0</xdr:rowOff>
    </xdr:from>
    <xdr:to>
      <xdr:col>12</xdr:col>
      <xdr:colOff>247650</xdr:colOff>
      <xdr:row>53</xdr:row>
      <xdr:rowOff>9525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4895850" y="1004887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</a:t>
          </a:r>
          <a:endParaRPr lang="nl-BE"/>
        </a:p>
      </xdr:txBody>
    </xdr:sp>
    <xdr:clientData/>
  </xdr:twoCellAnchor>
  <xdr:twoCellAnchor>
    <xdr:from>
      <xdr:col>10</xdr:col>
      <xdr:colOff>314325</xdr:colOff>
      <xdr:row>52</xdr:row>
      <xdr:rowOff>142875</xdr:rowOff>
    </xdr:from>
    <xdr:to>
      <xdr:col>11</xdr:col>
      <xdr:colOff>9525</xdr:colOff>
      <xdr:row>54</xdr:row>
      <xdr:rowOff>19050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4029075" y="101917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</a:t>
          </a:r>
          <a:endParaRPr lang="nl-BE"/>
        </a:p>
      </xdr:txBody>
    </xdr:sp>
    <xdr:clientData/>
  </xdr:twoCellAnchor>
  <xdr:twoCellAnchor>
    <xdr:from>
      <xdr:col>11</xdr:col>
      <xdr:colOff>295275</xdr:colOff>
      <xdr:row>55</xdr:row>
      <xdr:rowOff>0</xdr:rowOff>
    </xdr:from>
    <xdr:to>
      <xdr:col>11</xdr:col>
      <xdr:colOff>676275</xdr:colOff>
      <xdr:row>56</xdr:row>
      <xdr:rowOff>76200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4619625" y="106489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</a:t>
          </a:r>
          <a:endParaRPr lang="nl-BE"/>
        </a:p>
      </xdr:txBody>
    </xdr:sp>
    <xdr:clientData/>
  </xdr:twoCellAnchor>
  <xdr:twoCellAnchor>
    <xdr:from>
      <xdr:col>11</xdr:col>
      <xdr:colOff>276225</xdr:colOff>
      <xdr:row>51</xdr:row>
      <xdr:rowOff>104775</xdr:rowOff>
    </xdr:from>
    <xdr:to>
      <xdr:col>11</xdr:col>
      <xdr:colOff>657225</xdr:colOff>
      <xdr:row>52</xdr:row>
      <xdr:rowOff>180975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4600575" y="9953625"/>
          <a:ext cx="333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</a:t>
          </a:r>
          <a:endParaRPr lang="nl-BE"/>
        </a:p>
      </xdr:txBody>
    </xdr:sp>
    <xdr:clientData/>
  </xdr:twoCellAnchor>
  <xdr:twoCellAnchor>
    <xdr:from>
      <xdr:col>8</xdr:col>
      <xdr:colOff>371475</xdr:colOff>
      <xdr:row>46</xdr:row>
      <xdr:rowOff>28575</xdr:rowOff>
    </xdr:from>
    <xdr:to>
      <xdr:col>10</xdr:col>
      <xdr:colOff>600075</xdr:colOff>
      <xdr:row>46</xdr:row>
      <xdr:rowOff>28575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2590800" y="8782050"/>
          <a:ext cx="1724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45</xdr:row>
      <xdr:rowOff>276225</xdr:rowOff>
    </xdr:from>
    <xdr:to>
      <xdr:col>10</xdr:col>
      <xdr:colOff>666750</xdr:colOff>
      <xdr:row>45</xdr:row>
      <xdr:rowOff>276225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2333625" y="8734425"/>
          <a:ext cx="19907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10</xdr:col>
      <xdr:colOff>0</xdr:colOff>
      <xdr:row>15</xdr:row>
      <xdr:rowOff>19050</xdr:rowOff>
    </xdr:to>
    <xdr:sp macro="" textlink="">
      <xdr:nvSpPr>
        <xdr:cNvPr id="3" name="Vrije vorm 2"/>
        <xdr:cNvSpPr/>
      </xdr:nvSpPr>
      <xdr:spPr>
        <a:xfrm>
          <a:off x="381000" y="771525"/>
          <a:ext cx="3429000" cy="3057525"/>
        </a:xfrm>
        <a:custGeom>
          <a:avLst/>
          <a:gdLst>
            <a:gd name="connsiteX0" fmla="*/ 1133475 w 3429000"/>
            <a:gd name="connsiteY0" fmla="*/ 0 h 3057525"/>
            <a:gd name="connsiteX1" fmla="*/ 3429000 w 3429000"/>
            <a:gd name="connsiteY1" fmla="*/ 752475 h 3057525"/>
            <a:gd name="connsiteX2" fmla="*/ 3429000 w 3429000"/>
            <a:gd name="connsiteY2" fmla="*/ 3048000 h 3057525"/>
            <a:gd name="connsiteX3" fmla="*/ 0 w 3429000"/>
            <a:gd name="connsiteY3" fmla="*/ 3057525 h 3057525"/>
            <a:gd name="connsiteX4" fmla="*/ 1133475 w 3429000"/>
            <a:gd name="connsiteY4" fmla="*/ 0 h 3057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429000" h="3057525">
              <a:moveTo>
                <a:pt x="1133475" y="0"/>
              </a:moveTo>
              <a:lnTo>
                <a:pt x="3429000" y="752475"/>
              </a:lnTo>
              <a:lnTo>
                <a:pt x="3429000" y="3048000"/>
              </a:lnTo>
              <a:lnTo>
                <a:pt x="0" y="3057525"/>
              </a:lnTo>
              <a:lnTo>
                <a:pt x="1133475" y="0"/>
              </a:lnTo>
              <a:close/>
            </a:path>
          </a:pathLst>
        </a:custGeom>
        <a:solidFill>
          <a:schemeClr val="accent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0</xdr:colOff>
      <xdr:row>9</xdr:row>
      <xdr:rowOff>139</xdr:rowOff>
    </xdr:from>
    <xdr:to>
      <xdr:col>10</xdr:col>
      <xdr:colOff>0</xdr:colOff>
      <xdr:row>15</xdr:row>
      <xdr:rowOff>19050</xdr:rowOff>
    </xdr:to>
    <xdr:cxnSp macro="">
      <xdr:nvCxnSpPr>
        <xdr:cNvPr id="4" name="Rechte verbindingslijn 3"/>
        <xdr:cNvCxnSpPr>
          <a:stCxn id="3" idx="3"/>
          <a:endCxn id="3" idx="1"/>
        </xdr:cNvCxnSpPr>
      </xdr:nvCxnSpPr>
      <xdr:spPr>
        <a:xfrm flipV="1">
          <a:off x="376570" y="1506418"/>
          <a:ext cx="3389128" cy="22783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600076</xdr:colOff>
      <xdr:row>0</xdr:row>
      <xdr:rowOff>161927</xdr:rowOff>
    </xdr:from>
    <xdr:to>
      <xdr:col>25</xdr:col>
      <xdr:colOff>533400</xdr:colOff>
      <xdr:row>30</xdr:row>
      <xdr:rowOff>133350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9525</xdr:colOff>
      <xdr:row>13</xdr:row>
      <xdr:rowOff>28576</xdr:rowOff>
    </xdr:from>
    <xdr:to>
      <xdr:col>8</xdr:col>
      <xdr:colOff>209550</xdr:colOff>
      <xdr:row>15</xdr:row>
      <xdr:rowOff>123826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2628901"/>
          <a:ext cx="1971675" cy="476250"/>
        </a:xfrm>
        <a:prstGeom prst="rect">
          <a:avLst/>
        </a:prstGeom>
      </xdr:spPr>
    </xdr:pic>
    <xdr:clientData/>
  </xdr:twoCellAnchor>
  <xdr:twoCellAnchor>
    <xdr:from>
      <xdr:col>10</xdr:col>
      <xdr:colOff>47625</xdr:colOff>
      <xdr:row>21</xdr:row>
      <xdr:rowOff>9525</xdr:rowOff>
    </xdr:from>
    <xdr:to>
      <xdr:col>12</xdr:col>
      <xdr:colOff>542925</xdr:colOff>
      <xdr:row>28</xdr:row>
      <xdr:rowOff>152400</xdr:rowOff>
    </xdr:to>
    <xdr:sp macro="" textlink="">
      <xdr:nvSpPr>
        <xdr:cNvPr id="4" name="Gelijkbenige driehoek 3"/>
        <xdr:cNvSpPr/>
      </xdr:nvSpPr>
      <xdr:spPr>
        <a:xfrm>
          <a:off x="3762375" y="4200525"/>
          <a:ext cx="1714500" cy="14478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10</xdr:col>
      <xdr:colOff>266700</xdr:colOff>
      <xdr:row>50</xdr:row>
      <xdr:rowOff>28575</xdr:rowOff>
    </xdr:from>
    <xdr:to>
      <xdr:col>12</xdr:col>
      <xdr:colOff>657225</xdr:colOff>
      <xdr:row>57</xdr:row>
      <xdr:rowOff>190500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3981450" y="9677400"/>
          <a:ext cx="1562100" cy="156210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295275</xdr:colOff>
      <xdr:row>51</xdr:row>
      <xdr:rowOff>38100</xdr:rowOff>
    </xdr:from>
    <xdr:to>
      <xdr:col>12</xdr:col>
      <xdr:colOff>609600</xdr:colOff>
      <xdr:row>55</xdr:row>
      <xdr:rowOff>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4010025" y="9886950"/>
          <a:ext cx="1533525" cy="762000"/>
        </a:xfrm>
        <a:prstGeom prst="triangle">
          <a:avLst>
            <a:gd name="adj" fmla="val 15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457200</xdr:colOff>
      <xdr:row>52</xdr:row>
      <xdr:rowOff>47625</xdr:rowOff>
    </xdr:from>
    <xdr:to>
      <xdr:col>12</xdr:col>
      <xdr:colOff>542925</xdr:colOff>
      <xdr:row>53</xdr:row>
      <xdr:rowOff>180975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V="1">
          <a:off x="4781550" y="10096500"/>
          <a:ext cx="695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571500</xdr:colOff>
      <xdr:row>52</xdr:row>
      <xdr:rowOff>0</xdr:rowOff>
    </xdr:from>
    <xdr:to>
      <xdr:col>12</xdr:col>
      <xdr:colOff>247650</xdr:colOff>
      <xdr:row>53</xdr:row>
      <xdr:rowOff>9525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4895850" y="1004887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</a:t>
          </a:r>
          <a:endParaRPr lang="nl-BE"/>
        </a:p>
      </xdr:txBody>
    </xdr:sp>
    <xdr:clientData/>
  </xdr:twoCellAnchor>
  <xdr:twoCellAnchor>
    <xdr:from>
      <xdr:col>10</xdr:col>
      <xdr:colOff>314325</xdr:colOff>
      <xdr:row>52</xdr:row>
      <xdr:rowOff>142875</xdr:rowOff>
    </xdr:from>
    <xdr:to>
      <xdr:col>11</xdr:col>
      <xdr:colOff>9525</xdr:colOff>
      <xdr:row>54</xdr:row>
      <xdr:rowOff>19050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4029075" y="101917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</a:t>
          </a:r>
          <a:endParaRPr lang="nl-BE"/>
        </a:p>
      </xdr:txBody>
    </xdr:sp>
    <xdr:clientData/>
  </xdr:twoCellAnchor>
  <xdr:twoCellAnchor>
    <xdr:from>
      <xdr:col>11</xdr:col>
      <xdr:colOff>295275</xdr:colOff>
      <xdr:row>55</xdr:row>
      <xdr:rowOff>0</xdr:rowOff>
    </xdr:from>
    <xdr:to>
      <xdr:col>11</xdr:col>
      <xdr:colOff>676275</xdr:colOff>
      <xdr:row>56</xdr:row>
      <xdr:rowOff>76200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4619625" y="106489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</a:t>
          </a:r>
          <a:endParaRPr lang="nl-BE"/>
        </a:p>
      </xdr:txBody>
    </xdr:sp>
    <xdr:clientData/>
  </xdr:twoCellAnchor>
  <xdr:twoCellAnchor>
    <xdr:from>
      <xdr:col>11</xdr:col>
      <xdr:colOff>276225</xdr:colOff>
      <xdr:row>51</xdr:row>
      <xdr:rowOff>104775</xdr:rowOff>
    </xdr:from>
    <xdr:to>
      <xdr:col>11</xdr:col>
      <xdr:colOff>657225</xdr:colOff>
      <xdr:row>52</xdr:row>
      <xdr:rowOff>180975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4600575" y="9953625"/>
          <a:ext cx="333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</a:t>
          </a:r>
          <a:endParaRPr lang="nl-BE"/>
        </a:p>
      </xdr:txBody>
    </xdr:sp>
    <xdr:clientData/>
  </xdr:twoCellAnchor>
  <xdr:twoCellAnchor>
    <xdr:from>
      <xdr:col>8</xdr:col>
      <xdr:colOff>371475</xdr:colOff>
      <xdr:row>46</xdr:row>
      <xdr:rowOff>28575</xdr:rowOff>
    </xdr:from>
    <xdr:to>
      <xdr:col>10</xdr:col>
      <xdr:colOff>600075</xdr:colOff>
      <xdr:row>46</xdr:row>
      <xdr:rowOff>28575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2590800" y="8782050"/>
          <a:ext cx="1724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45</xdr:row>
      <xdr:rowOff>276225</xdr:rowOff>
    </xdr:from>
    <xdr:to>
      <xdr:col>10</xdr:col>
      <xdr:colOff>666750</xdr:colOff>
      <xdr:row>45</xdr:row>
      <xdr:rowOff>276225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2333625" y="8734425"/>
          <a:ext cx="19907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600076</xdr:colOff>
      <xdr:row>0</xdr:row>
      <xdr:rowOff>161927</xdr:rowOff>
    </xdr:from>
    <xdr:to>
      <xdr:col>25</xdr:col>
      <xdr:colOff>533400</xdr:colOff>
      <xdr:row>30</xdr:row>
      <xdr:rowOff>133350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9525</xdr:colOff>
      <xdr:row>13</xdr:row>
      <xdr:rowOff>28576</xdr:rowOff>
    </xdr:from>
    <xdr:to>
      <xdr:col>8</xdr:col>
      <xdr:colOff>209550</xdr:colOff>
      <xdr:row>15</xdr:row>
      <xdr:rowOff>123826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2628901"/>
          <a:ext cx="1971675" cy="476250"/>
        </a:xfrm>
        <a:prstGeom prst="rect">
          <a:avLst/>
        </a:prstGeom>
      </xdr:spPr>
    </xdr:pic>
    <xdr:clientData/>
  </xdr:twoCellAnchor>
  <xdr:twoCellAnchor>
    <xdr:from>
      <xdr:col>10</xdr:col>
      <xdr:colOff>47625</xdr:colOff>
      <xdr:row>21</xdr:row>
      <xdr:rowOff>9525</xdr:rowOff>
    </xdr:from>
    <xdr:to>
      <xdr:col>12</xdr:col>
      <xdr:colOff>542925</xdr:colOff>
      <xdr:row>28</xdr:row>
      <xdr:rowOff>152400</xdr:rowOff>
    </xdr:to>
    <xdr:sp macro="" textlink="">
      <xdr:nvSpPr>
        <xdr:cNvPr id="4" name="Gelijkbenige driehoek 3"/>
        <xdr:cNvSpPr/>
      </xdr:nvSpPr>
      <xdr:spPr>
        <a:xfrm>
          <a:off x="3762375" y="4200525"/>
          <a:ext cx="1714500" cy="14478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10</xdr:col>
      <xdr:colOff>266700</xdr:colOff>
      <xdr:row>50</xdr:row>
      <xdr:rowOff>28575</xdr:rowOff>
    </xdr:from>
    <xdr:to>
      <xdr:col>12</xdr:col>
      <xdr:colOff>657225</xdr:colOff>
      <xdr:row>57</xdr:row>
      <xdr:rowOff>190500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3981450" y="9677400"/>
          <a:ext cx="1562100" cy="156210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295275</xdr:colOff>
      <xdr:row>51</xdr:row>
      <xdr:rowOff>38100</xdr:rowOff>
    </xdr:from>
    <xdr:to>
      <xdr:col>12</xdr:col>
      <xdr:colOff>609600</xdr:colOff>
      <xdr:row>55</xdr:row>
      <xdr:rowOff>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4010025" y="9886950"/>
          <a:ext cx="1533525" cy="762000"/>
        </a:xfrm>
        <a:prstGeom prst="triangle">
          <a:avLst>
            <a:gd name="adj" fmla="val 15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457200</xdr:colOff>
      <xdr:row>52</xdr:row>
      <xdr:rowOff>47625</xdr:rowOff>
    </xdr:from>
    <xdr:to>
      <xdr:col>12</xdr:col>
      <xdr:colOff>542925</xdr:colOff>
      <xdr:row>53</xdr:row>
      <xdr:rowOff>180975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V="1">
          <a:off x="4781550" y="10096500"/>
          <a:ext cx="695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571500</xdr:colOff>
      <xdr:row>52</xdr:row>
      <xdr:rowOff>0</xdr:rowOff>
    </xdr:from>
    <xdr:to>
      <xdr:col>12</xdr:col>
      <xdr:colOff>247650</xdr:colOff>
      <xdr:row>53</xdr:row>
      <xdr:rowOff>9525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4895850" y="1004887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</a:t>
          </a:r>
          <a:endParaRPr lang="nl-BE"/>
        </a:p>
      </xdr:txBody>
    </xdr:sp>
    <xdr:clientData/>
  </xdr:twoCellAnchor>
  <xdr:twoCellAnchor>
    <xdr:from>
      <xdr:col>10</xdr:col>
      <xdr:colOff>314325</xdr:colOff>
      <xdr:row>52</xdr:row>
      <xdr:rowOff>142875</xdr:rowOff>
    </xdr:from>
    <xdr:to>
      <xdr:col>11</xdr:col>
      <xdr:colOff>9525</xdr:colOff>
      <xdr:row>54</xdr:row>
      <xdr:rowOff>19050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4029075" y="101917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</a:t>
          </a:r>
          <a:endParaRPr lang="nl-BE"/>
        </a:p>
      </xdr:txBody>
    </xdr:sp>
    <xdr:clientData/>
  </xdr:twoCellAnchor>
  <xdr:twoCellAnchor>
    <xdr:from>
      <xdr:col>11</xdr:col>
      <xdr:colOff>295275</xdr:colOff>
      <xdr:row>55</xdr:row>
      <xdr:rowOff>0</xdr:rowOff>
    </xdr:from>
    <xdr:to>
      <xdr:col>11</xdr:col>
      <xdr:colOff>676275</xdr:colOff>
      <xdr:row>56</xdr:row>
      <xdr:rowOff>76200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4619625" y="1064895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</a:t>
          </a:r>
          <a:endParaRPr lang="nl-BE"/>
        </a:p>
      </xdr:txBody>
    </xdr:sp>
    <xdr:clientData/>
  </xdr:twoCellAnchor>
  <xdr:twoCellAnchor>
    <xdr:from>
      <xdr:col>11</xdr:col>
      <xdr:colOff>276225</xdr:colOff>
      <xdr:row>51</xdr:row>
      <xdr:rowOff>104775</xdr:rowOff>
    </xdr:from>
    <xdr:to>
      <xdr:col>11</xdr:col>
      <xdr:colOff>657225</xdr:colOff>
      <xdr:row>52</xdr:row>
      <xdr:rowOff>180975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4600575" y="9953625"/>
          <a:ext cx="333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</a:t>
          </a:r>
          <a:endParaRPr lang="nl-BE"/>
        </a:p>
      </xdr:txBody>
    </xdr:sp>
    <xdr:clientData/>
  </xdr:twoCellAnchor>
  <xdr:twoCellAnchor>
    <xdr:from>
      <xdr:col>8</xdr:col>
      <xdr:colOff>371475</xdr:colOff>
      <xdr:row>46</xdr:row>
      <xdr:rowOff>28575</xdr:rowOff>
    </xdr:from>
    <xdr:to>
      <xdr:col>10</xdr:col>
      <xdr:colOff>600075</xdr:colOff>
      <xdr:row>46</xdr:row>
      <xdr:rowOff>28575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2590800" y="8782050"/>
          <a:ext cx="1724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45</xdr:row>
      <xdr:rowOff>276225</xdr:rowOff>
    </xdr:from>
    <xdr:to>
      <xdr:col>10</xdr:col>
      <xdr:colOff>666750</xdr:colOff>
      <xdr:row>45</xdr:row>
      <xdr:rowOff>276225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2333625" y="8734425"/>
          <a:ext cx="19907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ful%20math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ynamic-chart-ranges-tutori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computer/ANTOINE/EXCEL/Excel%20files/0%20Formula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computer/ANTOINE/EXCEL/Excel%20files/Charting/Polarplo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ephentribbick.co.uk/Users/Stephen/Documents/Excellent/jolly%20useful%20maths%20varia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Wiskund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hthms002\mappings$\Baber\BAB%20Time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dex"/>
      <sheetName val="c1"/>
      <sheetName val="c2"/>
      <sheetName val="c3"/>
      <sheetName val="c4"/>
      <sheetName val="c5"/>
      <sheetName val="c6"/>
      <sheetName val="c7"/>
      <sheetName val="c8"/>
      <sheetName val="c9"/>
      <sheetName val="g0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l1"/>
      <sheetName val="l2"/>
      <sheetName val="l3"/>
      <sheetName val="l4"/>
      <sheetName val="l5"/>
      <sheetName val="l6"/>
      <sheetName val="l7"/>
      <sheetName val="l8"/>
      <sheetName val="l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F1">
            <v>1</v>
          </cell>
        </row>
      </sheetData>
      <sheetData sheetId="8" refreshError="1"/>
      <sheetData sheetId="9" refreshError="1"/>
      <sheetData sheetId="10">
        <row r="2">
          <cell r="B2">
            <v>1.37</v>
          </cell>
        </row>
      </sheetData>
      <sheetData sheetId="11">
        <row r="4">
          <cell r="B4">
            <v>4</v>
          </cell>
        </row>
      </sheetData>
      <sheetData sheetId="12" refreshError="1"/>
      <sheetData sheetId="13"/>
      <sheetData sheetId="14" refreshError="1"/>
      <sheetData sheetId="15">
        <row r="1">
          <cell r="F1">
            <v>3</v>
          </cell>
        </row>
      </sheetData>
      <sheetData sheetId="16" refreshError="1"/>
      <sheetData sheetId="17" refreshError="1"/>
      <sheetData sheetId="18" refreshError="1"/>
      <sheetData sheetId="19">
        <row r="6">
          <cell r="C6">
            <v>1.6180339887498949</v>
          </cell>
        </row>
      </sheetData>
      <sheetData sheetId="20">
        <row r="8">
          <cell r="D8">
            <v>500</v>
          </cell>
        </row>
        <row r="10">
          <cell r="D10">
            <v>0</v>
          </cell>
        </row>
      </sheetData>
      <sheetData sheetId="21">
        <row r="2">
          <cell r="L2">
            <v>0</v>
          </cell>
        </row>
        <row r="8">
          <cell r="F8">
            <v>120</v>
          </cell>
        </row>
        <row r="9">
          <cell r="F9">
            <v>155</v>
          </cell>
        </row>
        <row r="10">
          <cell r="F10">
            <v>5.5</v>
          </cell>
        </row>
        <row r="11">
          <cell r="F11">
            <v>19</v>
          </cell>
        </row>
        <row r="12">
          <cell r="F12">
            <v>0.26</v>
          </cell>
        </row>
        <row r="13">
          <cell r="F13">
            <v>0.15</v>
          </cell>
        </row>
        <row r="14">
          <cell r="F14">
            <v>2</v>
          </cell>
        </row>
        <row r="28">
          <cell r="G28">
            <v>36</v>
          </cell>
        </row>
        <row r="29">
          <cell r="G29">
            <v>41</v>
          </cell>
        </row>
      </sheetData>
      <sheetData sheetId="22">
        <row r="11">
          <cell r="C11">
            <v>108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ing Tables (or lists)"/>
      <sheetName val="Using Offset Formula"/>
      <sheetName val="Tri"/>
      <sheetName val="Graden driehoek"/>
      <sheetName val="arcs"/>
      <sheetName val="Circle Segment"/>
      <sheetName val="Polygon Solver"/>
      <sheetName val="g0"/>
      <sheetName val="Rechthoekige driehoek"/>
      <sheetName val="Blad2"/>
      <sheetName val="TRIANGLE SOLVERS"/>
    </sheetNames>
    <sheetDataSet>
      <sheetData sheetId="0" refreshError="1"/>
      <sheetData sheetId="1">
        <row r="6">
          <cell r="F6">
            <v>1</v>
          </cell>
          <cell r="G6">
            <v>1</v>
          </cell>
        </row>
        <row r="7">
          <cell r="F7">
            <v>2</v>
          </cell>
          <cell r="G7">
            <v>1</v>
          </cell>
        </row>
        <row r="8">
          <cell r="F8">
            <v>3</v>
          </cell>
          <cell r="G8">
            <v>1</v>
          </cell>
        </row>
        <row r="9">
          <cell r="F9">
            <v>4</v>
          </cell>
          <cell r="G9">
            <v>1</v>
          </cell>
        </row>
        <row r="10">
          <cell r="F10">
            <v>5</v>
          </cell>
          <cell r="G10">
            <v>1</v>
          </cell>
        </row>
      </sheetData>
      <sheetData sheetId="2">
        <row r="6">
          <cell r="C6">
            <v>0</v>
          </cell>
          <cell r="G6" t="str">
            <v>other</v>
          </cell>
        </row>
        <row r="7">
          <cell r="C7">
            <v>40</v>
          </cell>
          <cell r="G7" t="str">
            <v>other</v>
          </cell>
        </row>
        <row r="8">
          <cell r="C8">
            <v>0</v>
          </cell>
          <cell r="G8" t="str">
            <v>other</v>
          </cell>
        </row>
        <row r="9">
          <cell r="C9">
            <v>5</v>
          </cell>
          <cell r="G9" t="str">
            <v>other</v>
          </cell>
        </row>
        <row r="10">
          <cell r="C10">
            <v>0</v>
          </cell>
          <cell r="G10" t="str">
            <v>other</v>
          </cell>
        </row>
        <row r="11">
          <cell r="C11">
            <v>7</v>
          </cell>
          <cell r="G11" t="str">
            <v>other</v>
          </cell>
        </row>
        <row r="15">
          <cell r="G15">
            <v>0</v>
          </cell>
        </row>
        <row r="16">
          <cell r="G16">
            <v>0</v>
          </cell>
        </row>
        <row r="20">
          <cell r="C20" t="str">
            <v>other</v>
          </cell>
        </row>
        <row r="21">
          <cell r="C21" t="str">
            <v>other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DEX"/>
      <sheetName val="Angles"/>
      <sheetName val="Arabic to Roman"/>
      <sheetName val="AutoCAD"/>
      <sheetName val="Calendar"/>
      <sheetName val="Calendar Annual"/>
      <sheetName val="Calendar Desktop"/>
      <sheetName val="Circle"/>
      <sheetName val="Circumscribed Radius I"/>
      <sheetName val="Circumscribed Radius II"/>
      <sheetName val="Combinations"/>
      <sheetName val="Cone"/>
      <sheetName val="Constants"/>
      <sheetName val="Conversion Factors"/>
      <sheetName val="Coordinate Area"/>
      <sheetName val="Cube &amp; Cuboid"/>
      <sheetName val="Cylinder"/>
      <sheetName val="Cylinder (CSA)"/>
      <sheetName val="Cylinder Slanted"/>
      <sheetName val="DOS Characters"/>
      <sheetName val="Ellipse"/>
      <sheetName val="Ellipsoid"/>
      <sheetName val="Excel Worksheet Functions"/>
      <sheetName val="Factorial"/>
      <sheetName val="Fig2Num"/>
      <sheetName val="Files"/>
      <sheetName val="Frustrum of Cone"/>
      <sheetName val="Girder I-Section"/>
      <sheetName val="Graphs"/>
      <sheetName val="Inscribed Radius I"/>
      <sheetName val="Inscribed Radius II"/>
      <sheetName val="Nations of the World"/>
      <sheetName val="Parabola"/>
      <sheetName val="Paraboloid"/>
      <sheetName val="Parallelepiped"/>
      <sheetName val="Parallelogram"/>
      <sheetName val="Percentage Diff"/>
      <sheetName val="Permutations"/>
      <sheetName val="Perpetual Calendar"/>
      <sheetName val="Pocket Calendar"/>
      <sheetName val="Polar to Rectangular"/>
      <sheetName val="Polar to Rectangular (2)"/>
      <sheetName val="Pyramid"/>
      <sheetName val="Quadratic Equation"/>
      <sheetName val="Rectangle"/>
      <sheetName val="Rectangular Parallelepiped"/>
      <sheetName val="Regular Polygon"/>
      <sheetName val="Slope m"/>
      <sheetName val="Square"/>
      <sheetName val="Statistics"/>
      <sheetName val="Telephone Message Pad"/>
      <sheetName val="Torus"/>
      <sheetName val="Trachtenberg 3D Mult"/>
      <sheetName val="Trachtenberg Practice"/>
      <sheetName val="Trapezium"/>
      <sheetName val="Triangle"/>
      <sheetName val="Trigonometry I"/>
      <sheetName val="Trigonometry II"/>
      <sheetName val="Trigonometry III"/>
      <sheetName val="Trigonometry IV"/>
      <sheetName val="Sphere"/>
      <sheetName val="Units"/>
      <sheetName val="Wedge"/>
      <sheetName val="Windows Shortc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9">
          <cell r="I19">
            <v>2136</v>
          </cell>
        </row>
        <row r="20">
          <cell r="I20">
            <v>15.32</v>
          </cell>
        </row>
        <row r="21">
          <cell r="I21">
            <v>0</v>
          </cell>
        </row>
        <row r="28">
          <cell r="I28">
            <v>0</v>
          </cell>
        </row>
        <row r="29">
          <cell r="I29">
            <v>5</v>
          </cell>
        </row>
        <row r="30">
          <cell r="I30">
            <v>15.75</v>
          </cell>
        </row>
        <row r="36">
          <cell r="I36">
            <v>0</v>
          </cell>
        </row>
        <row r="37">
          <cell r="I37">
            <v>5</v>
          </cell>
        </row>
        <row r="38">
          <cell r="I38">
            <v>15.75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U5">
            <v>1</v>
          </cell>
          <cell r="V5" t="str">
            <v xml:space="preserve">One </v>
          </cell>
        </row>
        <row r="6">
          <cell r="U6">
            <v>2</v>
          </cell>
          <cell r="V6" t="str">
            <v xml:space="preserve">Two </v>
          </cell>
        </row>
        <row r="7">
          <cell r="U7">
            <v>3</v>
          </cell>
          <cell r="V7" t="str">
            <v xml:space="preserve">Three </v>
          </cell>
        </row>
        <row r="8">
          <cell r="U8">
            <v>4</v>
          </cell>
          <cell r="V8" t="str">
            <v xml:space="preserve">Four </v>
          </cell>
        </row>
        <row r="9">
          <cell r="U9">
            <v>5</v>
          </cell>
          <cell r="V9" t="str">
            <v xml:space="preserve">Five </v>
          </cell>
        </row>
        <row r="10">
          <cell r="U10">
            <v>6</v>
          </cell>
          <cell r="V10" t="str">
            <v xml:space="preserve">Six </v>
          </cell>
        </row>
        <row r="11">
          <cell r="U11">
            <v>7</v>
          </cell>
          <cell r="V11" t="str">
            <v xml:space="preserve">Seven </v>
          </cell>
        </row>
        <row r="12">
          <cell r="U12">
            <v>8</v>
          </cell>
          <cell r="V12" t="str">
            <v xml:space="preserve">Eight </v>
          </cell>
        </row>
        <row r="13">
          <cell r="U13">
            <v>9</v>
          </cell>
          <cell r="V13" t="str">
            <v xml:space="preserve">Nine </v>
          </cell>
        </row>
        <row r="14">
          <cell r="U14">
            <v>10</v>
          </cell>
          <cell r="V14" t="str">
            <v xml:space="preserve">Ten </v>
          </cell>
        </row>
        <row r="15">
          <cell r="U15">
            <v>11</v>
          </cell>
          <cell r="V15" t="str">
            <v xml:space="preserve">Eleven </v>
          </cell>
        </row>
        <row r="16">
          <cell r="U16">
            <v>12</v>
          </cell>
          <cell r="V16" t="str">
            <v xml:space="preserve">Twelve </v>
          </cell>
        </row>
        <row r="17">
          <cell r="U17">
            <v>13</v>
          </cell>
          <cell r="V17" t="str">
            <v xml:space="preserve">Thirteen </v>
          </cell>
        </row>
        <row r="18">
          <cell r="U18">
            <v>14</v>
          </cell>
          <cell r="V18" t="str">
            <v xml:space="preserve">Fourteen </v>
          </cell>
        </row>
        <row r="19">
          <cell r="U19">
            <v>15</v>
          </cell>
          <cell r="V19" t="str">
            <v xml:space="preserve">Fifteen </v>
          </cell>
        </row>
        <row r="20">
          <cell r="U20">
            <v>16</v>
          </cell>
          <cell r="V20" t="str">
            <v xml:space="preserve">Sixteen </v>
          </cell>
        </row>
        <row r="21">
          <cell r="U21">
            <v>17</v>
          </cell>
          <cell r="V21" t="str">
            <v xml:space="preserve">Seventeen </v>
          </cell>
        </row>
        <row r="22">
          <cell r="U22">
            <v>18</v>
          </cell>
          <cell r="V22" t="str">
            <v xml:space="preserve">Eighteen </v>
          </cell>
        </row>
        <row r="23">
          <cell r="U23">
            <v>19</v>
          </cell>
          <cell r="V23" t="str">
            <v xml:space="preserve">Nineteen </v>
          </cell>
        </row>
        <row r="24">
          <cell r="U24">
            <v>20</v>
          </cell>
          <cell r="V24" t="str">
            <v xml:space="preserve">Twenty </v>
          </cell>
        </row>
        <row r="25">
          <cell r="U25">
            <v>21</v>
          </cell>
          <cell r="V25" t="str">
            <v xml:space="preserve">Twenty One  </v>
          </cell>
        </row>
        <row r="26">
          <cell r="U26">
            <v>22</v>
          </cell>
          <cell r="V26" t="str">
            <v xml:space="preserve">Twenty Two </v>
          </cell>
        </row>
        <row r="27">
          <cell r="U27">
            <v>23</v>
          </cell>
          <cell r="V27" t="str">
            <v xml:space="preserve">Twenty Three </v>
          </cell>
        </row>
        <row r="28">
          <cell r="U28">
            <v>24</v>
          </cell>
          <cell r="V28" t="str">
            <v xml:space="preserve">Twenty Four </v>
          </cell>
        </row>
        <row r="29">
          <cell r="U29">
            <v>25</v>
          </cell>
          <cell r="V29" t="str">
            <v xml:space="preserve">Twenty Five </v>
          </cell>
        </row>
        <row r="30">
          <cell r="U30">
            <v>26</v>
          </cell>
          <cell r="V30" t="str">
            <v xml:space="preserve">Twenty Six </v>
          </cell>
        </row>
        <row r="31">
          <cell r="U31">
            <v>27</v>
          </cell>
          <cell r="V31" t="str">
            <v xml:space="preserve">Twenty Seven </v>
          </cell>
        </row>
        <row r="32">
          <cell r="U32">
            <v>28</v>
          </cell>
          <cell r="V32" t="str">
            <v xml:space="preserve">Twenty Eight </v>
          </cell>
        </row>
        <row r="33">
          <cell r="U33">
            <v>29</v>
          </cell>
          <cell r="V33" t="str">
            <v xml:space="preserve">Twenty Nine </v>
          </cell>
        </row>
        <row r="34">
          <cell r="U34">
            <v>30</v>
          </cell>
          <cell r="V34" t="str">
            <v xml:space="preserve">Thirty </v>
          </cell>
        </row>
        <row r="35">
          <cell r="U35">
            <v>31</v>
          </cell>
          <cell r="V35" t="str">
            <v xml:space="preserve">Thirty One </v>
          </cell>
        </row>
        <row r="36">
          <cell r="U36">
            <v>32</v>
          </cell>
          <cell r="V36" t="str">
            <v xml:space="preserve">Thirty Two </v>
          </cell>
        </row>
        <row r="37">
          <cell r="U37">
            <v>33</v>
          </cell>
          <cell r="V37" t="str">
            <v xml:space="preserve">Thirty Three </v>
          </cell>
        </row>
        <row r="38">
          <cell r="U38">
            <v>34</v>
          </cell>
          <cell r="V38" t="str">
            <v xml:space="preserve">Thirty Four </v>
          </cell>
        </row>
        <row r="39">
          <cell r="U39">
            <v>35</v>
          </cell>
          <cell r="V39" t="str">
            <v xml:space="preserve">Thirty Five </v>
          </cell>
        </row>
        <row r="40">
          <cell r="U40">
            <v>36</v>
          </cell>
          <cell r="V40" t="str">
            <v xml:space="preserve">Thirty Six </v>
          </cell>
        </row>
        <row r="41">
          <cell r="U41">
            <v>37</v>
          </cell>
          <cell r="V41" t="str">
            <v xml:space="preserve">Thirty Seven </v>
          </cell>
        </row>
        <row r="42">
          <cell r="U42">
            <v>38</v>
          </cell>
          <cell r="V42" t="str">
            <v xml:space="preserve">Thirty Eight </v>
          </cell>
        </row>
        <row r="43">
          <cell r="U43">
            <v>39</v>
          </cell>
          <cell r="V43" t="str">
            <v xml:space="preserve">Thirty Nine </v>
          </cell>
        </row>
        <row r="44">
          <cell r="U44">
            <v>40</v>
          </cell>
          <cell r="V44" t="str">
            <v xml:space="preserve">Forty </v>
          </cell>
        </row>
        <row r="45">
          <cell r="U45">
            <v>41</v>
          </cell>
          <cell r="V45" t="str">
            <v xml:space="preserve">Forty One </v>
          </cell>
        </row>
        <row r="46">
          <cell r="U46">
            <v>42</v>
          </cell>
          <cell r="V46" t="str">
            <v xml:space="preserve">Forty Two </v>
          </cell>
        </row>
        <row r="47">
          <cell r="U47">
            <v>43</v>
          </cell>
          <cell r="V47" t="str">
            <v xml:space="preserve">Forty Three </v>
          </cell>
        </row>
        <row r="48">
          <cell r="U48">
            <v>44</v>
          </cell>
          <cell r="V48" t="str">
            <v xml:space="preserve">Forty Four </v>
          </cell>
        </row>
        <row r="49">
          <cell r="U49">
            <v>45</v>
          </cell>
          <cell r="V49" t="str">
            <v xml:space="preserve">Forty Five </v>
          </cell>
        </row>
        <row r="50">
          <cell r="U50">
            <v>46</v>
          </cell>
          <cell r="V50" t="str">
            <v xml:space="preserve">Forty Six </v>
          </cell>
        </row>
        <row r="51">
          <cell r="U51">
            <v>47</v>
          </cell>
          <cell r="V51" t="str">
            <v xml:space="preserve">Forty Seven </v>
          </cell>
        </row>
        <row r="52">
          <cell r="U52">
            <v>48</v>
          </cell>
          <cell r="V52" t="str">
            <v xml:space="preserve">Forty Eight </v>
          </cell>
        </row>
        <row r="53">
          <cell r="U53">
            <v>49</v>
          </cell>
          <cell r="V53" t="str">
            <v xml:space="preserve">Forty Nine </v>
          </cell>
        </row>
        <row r="54">
          <cell r="U54">
            <v>50</v>
          </cell>
          <cell r="V54" t="str">
            <v xml:space="preserve">Fifty </v>
          </cell>
        </row>
        <row r="55">
          <cell r="U55">
            <v>51</v>
          </cell>
          <cell r="V55" t="str">
            <v xml:space="preserve">Fifty One </v>
          </cell>
        </row>
        <row r="56">
          <cell r="U56">
            <v>52</v>
          </cell>
          <cell r="V56" t="str">
            <v xml:space="preserve">Fifty Two </v>
          </cell>
        </row>
        <row r="57">
          <cell r="U57">
            <v>53</v>
          </cell>
          <cell r="V57" t="str">
            <v xml:space="preserve">Fifty Three </v>
          </cell>
        </row>
        <row r="58">
          <cell r="U58">
            <v>54</v>
          </cell>
          <cell r="V58" t="str">
            <v xml:space="preserve">Fifty Four </v>
          </cell>
        </row>
        <row r="59">
          <cell r="U59">
            <v>55</v>
          </cell>
          <cell r="V59" t="str">
            <v xml:space="preserve">Fifty Five </v>
          </cell>
        </row>
        <row r="60">
          <cell r="U60">
            <v>56</v>
          </cell>
          <cell r="V60" t="str">
            <v xml:space="preserve">Fifty Six </v>
          </cell>
        </row>
        <row r="61">
          <cell r="U61">
            <v>57</v>
          </cell>
          <cell r="V61" t="str">
            <v xml:space="preserve">Fifty Seven </v>
          </cell>
        </row>
        <row r="62">
          <cell r="U62">
            <v>58</v>
          </cell>
          <cell r="V62" t="str">
            <v xml:space="preserve">Fifty Eight </v>
          </cell>
        </row>
        <row r="63">
          <cell r="U63">
            <v>59</v>
          </cell>
          <cell r="V63" t="str">
            <v xml:space="preserve">Fifty Nine </v>
          </cell>
        </row>
        <row r="64">
          <cell r="U64">
            <v>60</v>
          </cell>
          <cell r="V64" t="str">
            <v xml:space="preserve">Sixty </v>
          </cell>
        </row>
        <row r="65">
          <cell r="U65">
            <v>61</v>
          </cell>
          <cell r="V65" t="str">
            <v xml:space="preserve">Sixty One </v>
          </cell>
        </row>
        <row r="66">
          <cell r="U66">
            <v>62</v>
          </cell>
          <cell r="V66" t="str">
            <v xml:space="preserve">Sixty Two </v>
          </cell>
        </row>
        <row r="67">
          <cell r="U67">
            <v>63</v>
          </cell>
          <cell r="V67" t="str">
            <v xml:space="preserve">Sixty Three </v>
          </cell>
        </row>
        <row r="68">
          <cell r="U68">
            <v>64</v>
          </cell>
          <cell r="V68" t="str">
            <v xml:space="preserve">Sixty Four </v>
          </cell>
        </row>
        <row r="69">
          <cell r="U69">
            <v>65</v>
          </cell>
          <cell r="V69" t="str">
            <v xml:space="preserve">Sixty Five </v>
          </cell>
        </row>
        <row r="70">
          <cell r="U70">
            <v>66</v>
          </cell>
          <cell r="V70" t="str">
            <v xml:space="preserve">Sixty Six </v>
          </cell>
        </row>
        <row r="71">
          <cell r="U71">
            <v>67</v>
          </cell>
          <cell r="V71" t="str">
            <v xml:space="preserve">Sixty Seven </v>
          </cell>
        </row>
        <row r="72">
          <cell r="U72">
            <v>68</v>
          </cell>
          <cell r="V72" t="str">
            <v xml:space="preserve">Sixty Eight </v>
          </cell>
        </row>
        <row r="73">
          <cell r="U73">
            <v>69</v>
          </cell>
          <cell r="V73" t="str">
            <v xml:space="preserve">Sixty Nine </v>
          </cell>
        </row>
        <row r="74">
          <cell r="U74">
            <v>70</v>
          </cell>
          <cell r="V74" t="str">
            <v xml:space="preserve">Seventy </v>
          </cell>
        </row>
        <row r="75">
          <cell r="U75">
            <v>71</v>
          </cell>
          <cell r="V75" t="str">
            <v xml:space="preserve">Seventy One </v>
          </cell>
        </row>
        <row r="76">
          <cell r="U76">
            <v>72</v>
          </cell>
          <cell r="V76" t="str">
            <v xml:space="preserve">Seventy Two </v>
          </cell>
        </row>
        <row r="77">
          <cell r="U77">
            <v>73</v>
          </cell>
          <cell r="V77" t="str">
            <v xml:space="preserve">Seventy Three </v>
          </cell>
        </row>
        <row r="78">
          <cell r="U78">
            <v>74</v>
          </cell>
          <cell r="V78" t="str">
            <v xml:space="preserve">Seventy Four </v>
          </cell>
        </row>
        <row r="79">
          <cell r="U79">
            <v>75</v>
          </cell>
          <cell r="V79" t="str">
            <v xml:space="preserve">Seventy Five </v>
          </cell>
        </row>
        <row r="80">
          <cell r="U80">
            <v>76</v>
          </cell>
          <cell r="V80" t="str">
            <v xml:space="preserve">Seventy Six </v>
          </cell>
        </row>
        <row r="81">
          <cell r="U81">
            <v>77</v>
          </cell>
          <cell r="V81" t="str">
            <v xml:space="preserve">Seventy Seven </v>
          </cell>
        </row>
        <row r="82">
          <cell r="U82">
            <v>78</v>
          </cell>
          <cell r="V82" t="str">
            <v xml:space="preserve">Seventy Eight </v>
          </cell>
        </row>
        <row r="83">
          <cell r="U83">
            <v>79</v>
          </cell>
          <cell r="V83" t="str">
            <v xml:space="preserve">Seventy Nine </v>
          </cell>
        </row>
        <row r="84">
          <cell r="U84">
            <v>80</v>
          </cell>
          <cell r="V84" t="str">
            <v xml:space="preserve">Eighty </v>
          </cell>
        </row>
        <row r="85">
          <cell r="U85">
            <v>81</v>
          </cell>
          <cell r="V85" t="str">
            <v xml:space="preserve">Eighty One </v>
          </cell>
        </row>
        <row r="86">
          <cell r="U86">
            <v>82</v>
          </cell>
          <cell r="V86" t="str">
            <v xml:space="preserve">Eighty Two </v>
          </cell>
        </row>
        <row r="87">
          <cell r="U87">
            <v>83</v>
          </cell>
          <cell r="V87" t="str">
            <v xml:space="preserve">Eighty Three </v>
          </cell>
        </row>
        <row r="88">
          <cell r="U88">
            <v>84</v>
          </cell>
          <cell r="V88" t="str">
            <v xml:space="preserve">Eighty Four </v>
          </cell>
        </row>
        <row r="89">
          <cell r="U89">
            <v>85</v>
          </cell>
          <cell r="V89" t="str">
            <v xml:space="preserve">Eighty Five </v>
          </cell>
        </row>
        <row r="90">
          <cell r="U90">
            <v>86</v>
          </cell>
          <cell r="V90" t="str">
            <v xml:space="preserve">Eighty Six </v>
          </cell>
        </row>
        <row r="91">
          <cell r="U91">
            <v>87</v>
          </cell>
          <cell r="V91" t="str">
            <v xml:space="preserve">Eighty Seven </v>
          </cell>
        </row>
        <row r="92">
          <cell r="U92">
            <v>88</v>
          </cell>
          <cell r="V92" t="str">
            <v xml:space="preserve">Eighty Eight </v>
          </cell>
        </row>
        <row r="93">
          <cell r="U93">
            <v>89</v>
          </cell>
          <cell r="V93" t="str">
            <v xml:space="preserve">Eighty Nine </v>
          </cell>
        </row>
        <row r="94">
          <cell r="U94">
            <v>90</v>
          </cell>
          <cell r="V94" t="str">
            <v xml:space="preserve">Ninety </v>
          </cell>
        </row>
        <row r="95">
          <cell r="U95">
            <v>91</v>
          </cell>
          <cell r="V95" t="str">
            <v xml:space="preserve">Ninety One </v>
          </cell>
        </row>
        <row r="96">
          <cell r="U96">
            <v>92</v>
          </cell>
          <cell r="V96" t="str">
            <v xml:space="preserve">Ninety Two </v>
          </cell>
        </row>
        <row r="97">
          <cell r="U97">
            <v>93</v>
          </cell>
          <cell r="V97" t="str">
            <v xml:space="preserve">Ninety Three </v>
          </cell>
        </row>
        <row r="98">
          <cell r="U98">
            <v>94</v>
          </cell>
          <cell r="V98" t="str">
            <v xml:space="preserve">Ninety Four </v>
          </cell>
        </row>
        <row r="99">
          <cell r="U99">
            <v>95</v>
          </cell>
          <cell r="V99" t="str">
            <v xml:space="preserve">Ninety Five </v>
          </cell>
        </row>
        <row r="100">
          <cell r="U100">
            <v>96</v>
          </cell>
          <cell r="V100" t="str">
            <v xml:space="preserve">Ninety Six </v>
          </cell>
        </row>
        <row r="101">
          <cell r="U101">
            <v>97</v>
          </cell>
          <cell r="V101" t="str">
            <v xml:space="preserve">Ninety Seven </v>
          </cell>
        </row>
        <row r="102">
          <cell r="U102">
            <v>98</v>
          </cell>
          <cell r="V102" t="str">
            <v xml:space="preserve">Ninety Eight </v>
          </cell>
        </row>
        <row r="103">
          <cell r="U103">
            <v>99</v>
          </cell>
          <cell r="V103" t="str">
            <v xml:space="preserve">Ninety Nine </v>
          </cell>
        </row>
      </sheetData>
      <sheetData sheetId="26" refreshError="1"/>
      <sheetData sheetId="27">
        <row r="22">
          <cell r="H22">
            <v>5512.6782929601532</v>
          </cell>
        </row>
        <row r="23">
          <cell r="H23">
            <v>0</v>
          </cell>
        </row>
        <row r="24">
          <cell r="H24">
            <v>11.2</v>
          </cell>
        </row>
        <row r="25">
          <cell r="H25">
            <v>25.5</v>
          </cell>
        </row>
        <row r="32">
          <cell r="H32">
            <v>0</v>
          </cell>
        </row>
        <row r="33">
          <cell r="H33">
            <v>5</v>
          </cell>
        </row>
        <row r="34">
          <cell r="H34">
            <v>11.2</v>
          </cell>
        </row>
        <row r="35">
          <cell r="H35">
            <v>26.75</v>
          </cell>
        </row>
        <row r="41">
          <cell r="H41">
            <v>1834.0303752391851</v>
          </cell>
        </row>
        <row r="42">
          <cell r="H42">
            <v>0</v>
          </cell>
        </row>
        <row r="43">
          <cell r="H43">
            <v>11.2</v>
          </cell>
        </row>
        <row r="44">
          <cell r="H44">
            <v>26.75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6">
          <cell r="H16">
            <v>35</v>
          </cell>
        </row>
        <row r="17">
          <cell r="H17">
            <v>0</v>
          </cell>
        </row>
        <row r="18">
          <cell r="H18">
            <v>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>
        <row r="22">
          <cell r="D22">
            <v>5.2364499999999996</v>
          </cell>
        </row>
        <row r="23">
          <cell r="D23">
            <v>-2.23645</v>
          </cell>
        </row>
        <row r="24">
          <cell r="D24">
            <v>0</v>
          </cell>
        </row>
        <row r="25">
          <cell r="D25">
            <v>3</v>
          </cell>
        </row>
        <row r="26">
          <cell r="D26">
            <v>4</v>
          </cell>
        </row>
      </sheetData>
      <sheetData sheetId="42" refreshError="1"/>
      <sheetData sheetId="43">
        <row r="19">
          <cell r="I19">
            <v>58.75</v>
          </cell>
        </row>
        <row r="20">
          <cell r="I20">
            <v>0</v>
          </cell>
        </row>
        <row r="21">
          <cell r="I21">
            <v>2.35</v>
          </cell>
        </row>
        <row r="22">
          <cell r="I22">
            <v>15</v>
          </cell>
        </row>
      </sheetData>
      <sheetData sheetId="44" refreshError="1"/>
      <sheetData sheetId="45">
        <row r="20">
          <cell r="E20">
            <v>0</v>
          </cell>
        </row>
        <row r="21">
          <cell r="E21">
            <v>10</v>
          </cell>
        </row>
        <row r="22">
          <cell r="E22">
            <v>4</v>
          </cell>
        </row>
        <row r="34">
          <cell r="E34">
            <v>28</v>
          </cell>
        </row>
        <row r="35">
          <cell r="E35">
            <v>0</v>
          </cell>
        </row>
        <row r="36">
          <cell r="E36">
            <v>4</v>
          </cell>
        </row>
      </sheetData>
      <sheetData sheetId="46" refreshError="1"/>
      <sheetData sheetId="47" refreshError="1"/>
      <sheetData sheetId="48">
        <row r="15">
          <cell r="D15">
            <v>0.1</v>
          </cell>
        </row>
        <row r="16">
          <cell r="D16">
            <v>1.2</v>
          </cell>
        </row>
        <row r="17">
          <cell r="D17">
            <v>524.26</v>
          </cell>
        </row>
        <row r="18">
          <cell r="D18">
            <v>0</v>
          </cell>
        </row>
        <row r="19">
          <cell r="D19">
            <v>528.072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19">
          <cell r="G19">
            <v>0</v>
          </cell>
        </row>
        <row r="20">
          <cell r="G20">
            <v>3</v>
          </cell>
        </row>
        <row r="21">
          <cell r="G21">
            <v>7</v>
          </cell>
        </row>
        <row r="22">
          <cell r="G22">
            <v>2.5299999999999998</v>
          </cell>
        </row>
      </sheetData>
      <sheetData sheetId="56">
        <row r="13">
          <cell r="H13">
            <v>6</v>
          </cell>
        </row>
        <row r="14">
          <cell r="H14">
            <v>4</v>
          </cell>
        </row>
        <row r="15">
          <cell r="H15">
            <v>0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>
        <row r="16">
          <cell r="J16">
            <v>0</v>
          </cell>
        </row>
        <row r="17">
          <cell r="J17">
            <v>5</v>
          </cell>
        </row>
      </sheetData>
      <sheetData sheetId="62" refreshError="1"/>
      <sheetData sheetId="63">
        <row r="19">
          <cell r="H19">
            <v>112.5</v>
          </cell>
        </row>
        <row r="20">
          <cell r="H20">
            <v>5</v>
          </cell>
        </row>
        <row r="21">
          <cell r="H21">
            <v>3</v>
          </cell>
        </row>
        <row r="22">
          <cell r="H22">
            <v>0</v>
          </cell>
        </row>
      </sheetData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1"/>
      <sheetName val="Example2"/>
      <sheetName val="Example3"/>
      <sheetName val="Example4"/>
      <sheetName val="Example5"/>
      <sheetName val="Example6"/>
      <sheetName val="Example7"/>
      <sheetName val="Example8"/>
      <sheetName val="Example9"/>
      <sheetName val="Example10"/>
      <sheetName val="Construct"/>
    </sheetNames>
    <sheetDataSet>
      <sheetData sheetId="0">
        <row r="2">
          <cell r="I2">
            <v>0</v>
          </cell>
          <cell r="J2">
            <v>0</v>
          </cell>
          <cell r="K2">
            <v>34</v>
          </cell>
        </row>
        <row r="3">
          <cell r="I3">
            <v>20</v>
          </cell>
          <cell r="J3">
            <v>2</v>
          </cell>
          <cell r="K3">
            <v>36</v>
          </cell>
        </row>
        <row r="4">
          <cell r="I4">
            <v>40</v>
          </cell>
          <cell r="J4">
            <v>4</v>
          </cell>
          <cell r="K4">
            <v>38</v>
          </cell>
        </row>
        <row r="5">
          <cell r="I5">
            <v>60</v>
          </cell>
          <cell r="J5">
            <v>6</v>
          </cell>
          <cell r="K5">
            <v>40</v>
          </cell>
        </row>
        <row r="6">
          <cell r="I6">
            <v>80</v>
          </cell>
          <cell r="J6">
            <v>8</v>
          </cell>
          <cell r="K6">
            <v>42</v>
          </cell>
        </row>
        <row r="7">
          <cell r="I7">
            <v>100</v>
          </cell>
          <cell r="J7">
            <v>10</v>
          </cell>
          <cell r="K7">
            <v>44</v>
          </cell>
        </row>
        <row r="8">
          <cell r="I8">
            <v>120</v>
          </cell>
          <cell r="J8">
            <v>12</v>
          </cell>
          <cell r="K8">
            <v>46</v>
          </cell>
        </row>
        <row r="9">
          <cell r="I9">
            <v>140</v>
          </cell>
          <cell r="J9">
            <v>13</v>
          </cell>
          <cell r="K9">
            <v>48</v>
          </cell>
        </row>
        <row r="10">
          <cell r="I10">
            <v>160</v>
          </cell>
          <cell r="J10">
            <v>14</v>
          </cell>
          <cell r="K10">
            <v>50</v>
          </cell>
        </row>
        <row r="11">
          <cell r="I11">
            <v>180</v>
          </cell>
          <cell r="J11">
            <v>16</v>
          </cell>
          <cell r="K11">
            <v>52</v>
          </cell>
        </row>
        <row r="12">
          <cell r="I12">
            <v>200</v>
          </cell>
          <cell r="J12">
            <v>18</v>
          </cell>
          <cell r="K12">
            <v>54</v>
          </cell>
        </row>
        <row r="13">
          <cell r="I13">
            <v>220</v>
          </cell>
          <cell r="J13">
            <v>20</v>
          </cell>
          <cell r="K13">
            <v>56</v>
          </cell>
        </row>
        <row r="14">
          <cell r="I14">
            <v>240</v>
          </cell>
          <cell r="J14">
            <v>22</v>
          </cell>
          <cell r="K14">
            <v>58</v>
          </cell>
        </row>
        <row r="15">
          <cell r="I15">
            <v>260</v>
          </cell>
          <cell r="J15">
            <v>24</v>
          </cell>
          <cell r="K15">
            <v>60</v>
          </cell>
        </row>
        <row r="16">
          <cell r="I16">
            <v>280</v>
          </cell>
          <cell r="J16">
            <v>26</v>
          </cell>
          <cell r="K16">
            <v>62</v>
          </cell>
        </row>
        <row r="17">
          <cell r="I17">
            <v>300</v>
          </cell>
          <cell r="J17">
            <v>28</v>
          </cell>
          <cell r="K17">
            <v>64</v>
          </cell>
        </row>
        <row r="18">
          <cell r="I18">
            <v>320</v>
          </cell>
          <cell r="J18">
            <v>30</v>
          </cell>
          <cell r="K18">
            <v>66</v>
          </cell>
        </row>
        <row r="19">
          <cell r="I19">
            <v>340</v>
          </cell>
          <cell r="J19">
            <v>32</v>
          </cell>
          <cell r="K19">
            <v>68</v>
          </cell>
        </row>
        <row r="20">
          <cell r="I20">
            <v>360</v>
          </cell>
          <cell r="J20">
            <v>34</v>
          </cell>
          <cell r="K20">
            <v>70</v>
          </cell>
        </row>
      </sheetData>
      <sheetData sheetId="1"/>
      <sheetData sheetId="2"/>
      <sheetData sheetId="3"/>
      <sheetData sheetId="4">
        <row r="2">
          <cell r="B2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dex"/>
      <sheetName val="c1"/>
      <sheetName val="c2"/>
      <sheetName val="c3"/>
      <sheetName val="c4"/>
      <sheetName val="c5"/>
      <sheetName val="c6"/>
      <sheetName val="c7"/>
      <sheetName val="c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l1"/>
      <sheetName val="l2"/>
      <sheetName val="l3"/>
      <sheetName val="l4"/>
      <sheetName val="l5"/>
      <sheetName val="l6"/>
      <sheetName val="l7"/>
      <sheetName val="l8"/>
      <sheetName val="l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>
        <row r="6">
          <cell r="C6">
            <v>1.6180339887498949</v>
          </cell>
        </row>
      </sheetData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nversion"/>
      <sheetName val="Birth"/>
      <sheetName val="Train"/>
      <sheetName val="MOBILE"/>
      <sheetName val="Water"/>
      <sheetName val="WEBSITES"/>
      <sheetName val="Health"/>
      <sheetName val="World Times"/>
      <sheetName val="Calendar"/>
      <sheetName val="Checkbook Balance"/>
      <sheetName val="Loan Payment"/>
      <sheetName val="BMI &amp; Calorie"/>
      <sheetName val="Blood Pressure"/>
      <sheetName val="Conversion"/>
      <sheetName val="Convert"/>
      <sheetName val="Right Triangle"/>
      <sheetName val="Tap Drill"/>
      <sheetName val="Drill Bit Equivalence"/>
      <sheetName val="Chart 1"/>
      <sheetName val="Chart 2"/>
      <sheetName val="Bolt Circle"/>
      <sheetName val="Spiral"/>
      <sheetName val="Rotate"/>
      <sheetName val="Cone Fab"/>
      <sheetName val="Circle Segment"/>
      <sheetName val="Polygon"/>
      <sheetName val="Trig Function"/>
      <sheetName val="Source"/>
      <sheetName val="DOB"/>
      <sheetName val="Sheet2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2">
          <cell r="C22" t="str">
            <v>SUN</v>
          </cell>
          <cell r="D22" t="str">
            <v>MON</v>
          </cell>
          <cell r="E22" t="str">
            <v>TUE</v>
          </cell>
          <cell r="F22" t="str">
            <v>WED</v>
          </cell>
          <cell r="G22" t="str">
            <v>THU</v>
          </cell>
          <cell r="H22" t="str">
            <v>FRI</v>
          </cell>
          <cell r="I22" t="str">
            <v>SAT</v>
          </cell>
          <cell r="L22" t="str">
            <v>SUN</v>
          </cell>
          <cell r="M22" t="str">
            <v>MON</v>
          </cell>
          <cell r="N22" t="str">
            <v>TUE</v>
          </cell>
          <cell r="O22" t="str">
            <v>WED</v>
          </cell>
          <cell r="P22" t="str">
            <v>THU</v>
          </cell>
          <cell r="Q22" t="str">
            <v>FRI</v>
          </cell>
          <cell r="R22" t="str">
            <v>SAT</v>
          </cell>
          <cell r="U22" t="str">
            <v>SUN</v>
          </cell>
          <cell r="V22" t="str">
            <v>MON</v>
          </cell>
          <cell r="W22" t="str">
            <v>TUE</v>
          </cell>
          <cell r="X22" t="str">
            <v>WED</v>
          </cell>
          <cell r="Y22" t="str">
            <v>THU</v>
          </cell>
          <cell r="Z22" t="str">
            <v>FRI</v>
          </cell>
          <cell r="AA22" t="str">
            <v>SAT</v>
          </cell>
        </row>
        <row r="23">
          <cell r="C23">
            <v>1</v>
          </cell>
          <cell r="D23">
            <v>2</v>
          </cell>
          <cell r="E23">
            <v>3</v>
          </cell>
          <cell r="F23">
            <v>4</v>
          </cell>
          <cell r="G23">
            <v>5</v>
          </cell>
          <cell r="H23">
            <v>6</v>
          </cell>
          <cell r="I23">
            <v>7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2</v>
          </cell>
          <cell r="Q23">
            <v>3</v>
          </cell>
          <cell r="R23">
            <v>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2</v>
          </cell>
          <cell r="AA23">
            <v>3</v>
          </cell>
        </row>
        <row r="24">
          <cell r="C24">
            <v>8</v>
          </cell>
          <cell r="D24">
            <v>9</v>
          </cell>
          <cell r="E24">
            <v>10</v>
          </cell>
          <cell r="F24">
            <v>11</v>
          </cell>
          <cell r="G24">
            <v>12</v>
          </cell>
          <cell r="H24">
            <v>13</v>
          </cell>
          <cell r="I24">
            <v>14</v>
          </cell>
          <cell r="L24">
            <v>5</v>
          </cell>
          <cell r="M24">
            <v>6</v>
          </cell>
          <cell r="N24">
            <v>7</v>
          </cell>
          <cell r="O24">
            <v>8</v>
          </cell>
          <cell r="P24">
            <v>9</v>
          </cell>
          <cell r="Q24">
            <v>10</v>
          </cell>
          <cell r="R24">
            <v>11</v>
          </cell>
          <cell r="U24">
            <v>4</v>
          </cell>
          <cell r="V24">
            <v>5</v>
          </cell>
          <cell r="W24">
            <v>6</v>
          </cell>
          <cell r="X24">
            <v>7</v>
          </cell>
          <cell r="Y24">
            <v>8</v>
          </cell>
          <cell r="Z24">
            <v>9</v>
          </cell>
          <cell r="AA24">
            <v>10</v>
          </cell>
        </row>
        <row r="25">
          <cell r="C25">
            <v>15</v>
          </cell>
          <cell r="D25">
            <v>16</v>
          </cell>
          <cell r="E25">
            <v>17</v>
          </cell>
          <cell r="F25">
            <v>18</v>
          </cell>
          <cell r="G25">
            <v>19</v>
          </cell>
          <cell r="H25">
            <v>20</v>
          </cell>
          <cell r="I25">
            <v>21</v>
          </cell>
          <cell r="L25">
            <v>12</v>
          </cell>
          <cell r="M25">
            <v>13</v>
          </cell>
          <cell r="N25">
            <v>14</v>
          </cell>
          <cell r="O25">
            <v>15</v>
          </cell>
          <cell r="P25">
            <v>16</v>
          </cell>
          <cell r="Q25">
            <v>17</v>
          </cell>
          <cell r="R25">
            <v>18</v>
          </cell>
          <cell r="U25">
            <v>11</v>
          </cell>
          <cell r="V25">
            <v>12</v>
          </cell>
          <cell r="W25">
            <v>13</v>
          </cell>
          <cell r="X25">
            <v>14</v>
          </cell>
          <cell r="Y25">
            <v>15</v>
          </cell>
          <cell r="Z25">
            <v>16</v>
          </cell>
          <cell r="AA25">
            <v>17</v>
          </cell>
        </row>
        <row r="26">
          <cell r="C26">
            <v>22</v>
          </cell>
          <cell r="D26">
            <v>23</v>
          </cell>
          <cell r="E26">
            <v>24</v>
          </cell>
          <cell r="F26">
            <v>25</v>
          </cell>
          <cell r="G26">
            <v>26</v>
          </cell>
          <cell r="H26">
            <v>27</v>
          </cell>
          <cell r="I26">
            <v>28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  <cell r="Q26">
            <v>24</v>
          </cell>
          <cell r="R26">
            <v>25</v>
          </cell>
          <cell r="U26">
            <v>18</v>
          </cell>
          <cell r="V26">
            <v>19</v>
          </cell>
          <cell r="W26">
            <v>20</v>
          </cell>
          <cell r="X26">
            <v>21</v>
          </cell>
          <cell r="Y26">
            <v>22</v>
          </cell>
          <cell r="Z26">
            <v>23</v>
          </cell>
          <cell r="AA26">
            <v>24</v>
          </cell>
        </row>
        <row r="27">
          <cell r="C27">
            <v>29</v>
          </cell>
          <cell r="D27">
            <v>30</v>
          </cell>
          <cell r="E27">
            <v>31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L27">
            <v>26</v>
          </cell>
          <cell r="M27">
            <v>27</v>
          </cell>
          <cell r="N27">
            <v>28</v>
          </cell>
          <cell r="O27">
            <v>29</v>
          </cell>
          <cell r="P27">
            <v>0</v>
          </cell>
          <cell r="Q27">
            <v>0</v>
          </cell>
          <cell r="R27">
            <v>0</v>
          </cell>
          <cell r="U27">
            <v>25</v>
          </cell>
          <cell r="V27">
            <v>26</v>
          </cell>
          <cell r="W27">
            <v>27</v>
          </cell>
          <cell r="X27">
            <v>28</v>
          </cell>
          <cell r="Y27">
            <v>29</v>
          </cell>
          <cell r="Z27">
            <v>30</v>
          </cell>
          <cell r="AA27">
            <v>31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36">
          <cell r="C36" t="str">
            <v>SUN</v>
          </cell>
          <cell r="D36" t="str">
            <v>MON</v>
          </cell>
          <cell r="E36" t="str">
            <v>TUE</v>
          </cell>
          <cell r="F36" t="str">
            <v>WED</v>
          </cell>
          <cell r="G36" t="str">
            <v>THU</v>
          </cell>
          <cell r="H36" t="str">
            <v>FRI</v>
          </cell>
          <cell r="I36" t="str">
            <v>SAT</v>
          </cell>
          <cell r="L36" t="str">
            <v>SUN</v>
          </cell>
          <cell r="M36" t="str">
            <v>MON</v>
          </cell>
          <cell r="N36" t="str">
            <v>TUE</v>
          </cell>
          <cell r="O36" t="str">
            <v>WED</v>
          </cell>
          <cell r="P36" t="str">
            <v>THU</v>
          </cell>
          <cell r="Q36" t="str">
            <v>FRI</v>
          </cell>
          <cell r="R36" t="str">
            <v>SAT</v>
          </cell>
          <cell r="U36" t="str">
            <v>SUN</v>
          </cell>
          <cell r="V36" t="str">
            <v>MON</v>
          </cell>
          <cell r="W36" t="str">
            <v>TUE</v>
          </cell>
          <cell r="X36" t="str">
            <v>WED</v>
          </cell>
          <cell r="Y36" t="str">
            <v>THU</v>
          </cell>
          <cell r="Z36" t="str">
            <v>FRI</v>
          </cell>
          <cell r="AA36" t="str">
            <v>SAT</v>
          </cell>
        </row>
        <row r="37">
          <cell r="C37">
            <v>1</v>
          </cell>
          <cell r="D37">
            <v>2</v>
          </cell>
          <cell r="E37">
            <v>3</v>
          </cell>
          <cell r="F37">
            <v>4</v>
          </cell>
          <cell r="G37">
            <v>5</v>
          </cell>
          <cell r="H37">
            <v>6</v>
          </cell>
          <cell r="I37">
            <v>7</v>
          </cell>
          <cell r="L37">
            <v>0</v>
          </cell>
          <cell r="M37">
            <v>0</v>
          </cell>
          <cell r="N37">
            <v>1</v>
          </cell>
          <cell r="O37">
            <v>2</v>
          </cell>
          <cell r="P37">
            <v>3</v>
          </cell>
          <cell r="Q37">
            <v>4</v>
          </cell>
          <cell r="R37">
            <v>5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</v>
          </cell>
          <cell r="AA37">
            <v>2</v>
          </cell>
        </row>
        <row r="38">
          <cell r="C38">
            <v>8</v>
          </cell>
          <cell r="D38">
            <v>9</v>
          </cell>
          <cell r="E38">
            <v>10</v>
          </cell>
          <cell r="F38">
            <v>11</v>
          </cell>
          <cell r="G38">
            <v>12</v>
          </cell>
          <cell r="H38">
            <v>13</v>
          </cell>
          <cell r="I38">
            <v>14</v>
          </cell>
          <cell r="L38">
            <v>6</v>
          </cell>
          <cell r="M38">
            <v>7</v>
          </cell>
          <cell r="N38">
            <v>8</v>
          </cell>
          <cell r="O38">
            <v>9</v>
          </cell>
          <cell r="P38">
            <v>10</v>
          </cell>
          <cell r="Q38">
            <v>11</v>
          </cell>
          <cell r="R38">
            <v>12</v>
          </cell>
          <cell r="U38">
            <v>3</v>
          </cell>
          <cell r="V38">
            <v>4</v>
          </cell>
          <cell r="W38">
            <v>5</v>
          </cell>
          <cell r="X38">
            <v>6</v>
          </cell>
          <cell r="Y38">
            <v>7</v>
          </cell>
          <cell r="Z38">
            <v>8</v>
          </cell>
          <cell r="AA38">
            <v>9</v>
          </cell>
        </row>
        <row r="39">
          <cell r="C39">
            <v>15</v>
          </cell>
          <cell r="D39">
            <v>16</v>
          </cell>
          <cell r="E39">
            <v>17</v>
          </cell>
          <cell r="F39">
            <v>18</v>
          </cell>
          <cell r="G39">
            <v>19</v>
          </cell>
          <cell r="H39">
            <v>20</v>
          </cell>
          <cell r="I39">
            <v>21</v>
          </cell>
          <cell r="L39">
            <v>13</v>
          </cell>
          <cell r="M39">
            <v>14</v>
          </cell>
          <cell r="N39">
            <v>15</v>
          </cell>
          <cell r="O39">
            <v>16</v>
          </cell>
          <cell r="P39">
            <v>17</v>
          </cell>
          <cell r="Q39">
            <v>18</v>
          </cell>
          <cell r="R39">
            <v>19</v>
          </cell>
          <cell r="U39">
            <v>10</v>
          </cell>
          <cell r="V39">
            <v>11</v>
          </cell>
          <cell r="W39">
            <v>12</v>
          </cell>
          <cell r="X39">
            <v>13</v>
          </cell>
          <cell r="Y39">
            <v>14</v>
          </cell>
          <cell r="Z39">
            <v>15</v>
          </cell>
          <cell r="AA39">
            <v>16</v>
          </cell>
        </row>
        <row r="40">
          <cell r="C40">
            <v>22</v>
          </cell>
          <cell r="D40">
            <v>23</v>
          </cell>
          <cell r="E40">
            <v>24</v>
          </cell>
          <cell r="F40">
            <v>25</v>
          </cell>
          <cell r="G40">
            <v>26</v>
          </cell>
          <cell r="H40">
            <v>27</v>
          </cell>
          <cell r="I40">
            <v>28</v>
          </cell>
          <cell r="L40">
            <v>20</v>
          </cell>
          <cell r="M40">
            <v>21</v>
          </cell>
          <cell r="N40">
            <v>22</v>
          </cell>
          <cell r="O40">
            <v>23</v>
          </cell>
          <cell r="P40">
            <v>24</v>
          </cell>
          <cell r="Q40">
            <v>25</v>
          </cell>
          <cell r="R40">
            <v>26</v>
          </cell>
          <cell r="U40">
            <v>17</v>
          </cell>
          <cell r="V40">
            <v>18</v>
          </cell>
          <cell r="W40">
            <v>19</v>
          </cell>
          <cell r="X40">
            <v>20</v>
          </cell>
          <cell r="Y40">
            <v>21</v>
          </cell>
          <cell r="Z40">
            <v>22</v>
          </cell>
          <cell r="AA40">
            <v>23</v>
          </cell>
        </row>
        <row r="41">
          <cell r="C41">
            <v>29</v>
          </cell>
          <cell r="D41">
            <v>30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L41">
            <v>27</v>
          </cell>
          <cell r="M41">
            <v>28</v>
          </cell>
          <cell r="N41">
            <v>29</v>
          </cell>
          <cell r="O41">
            <v>30</v>
          </cell>
          <cell r="P41">
            <v>31</v>
          </cell>
          <cell r="Q41">
            <v>0</v>
          </cell>
          <cell r="R41">
            <v>0</v>
          </cell>
          <cell r="U41">
            <v>24</v>
          </cell>
          <cell r="V41">
            <v>25</v>
          </cell>
          <cell r="W41">
            <v>26</v>
          </cell>
          <cell r="X41">
            <v>27</v>
          </cell>
          <cell r="Y41">
            <v>28</v>
          </cell>
          <cell r="Z41">
            <v>29</v>
          </cell>
          <cell r="AA41">
            <v>30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50">
          <cell r="C50" t="str">
            <v>SUN</v>
          </cell>
          <cell r="D50" t="str">
            <v>MON</v>
          </cell>
          <cell r="E50" t="str">
            <v>TUE</v>
          </cell>
          <cell r="F50" t="str">
            <v>WED</v>
          </cell>
          <cell r="G50" t="str">
            <v>THU</v>
          </cell>
          <cell r="H50" t="str">
            <v>FRI</v>
          </cell>
          <cell r="I50" t="str">
            <v>SAT</v>
          </cell>
          <cell r="L50" t="str">
            <v>SUN</v>
          </cell>
          <cell r="M50" t="str">
            <v>MON</v>
          </cell>
          <cell r="N50" t="str">
            <v>TUE</v>
          </cell>
          <cell r="O50" t="str">
            <v>WED</v>
          </cell>
          <cell r="P50" t="str">
            <v>THU</v>
          </cell>
          <cell r="Q50" t="str">
            <v>FRI</v>
          </cell>
          <cell r="R50" t="str">
            <v>SAT</v>
          </cell>
          <cell r="U50" t="str">
            <v>SUN</v>
          </cell>
          <cell r="V50" t="str">
            <v>MON</v>
          </cell>
          <cell r="W50" t="str">
            <v>TUE</v>
          </cell>
          <cell r="X50" t="str">
            <v>WED</v>
          </cell>
          <cell r="Y50" t="str">
            <v>THU</v>
          </cell>
          <cell r="Z50" t="str">
            <v>FRI</v>
          </cell>
          <cell r="AA50" t="str">
            <v>SAT</v>
          </cell>
        </row>
        <row r="51">
          <cell r="C51">
            <v>1</v>
          </cell>
          <cell r="D51">
            <v>2</v>
          </cell>
          <cell r="E51">
            <v>3</v>
          </cell>
          <cell r="F51">
            <v>4</v>
          </cell>
          <cell r="G51">
            <v>5</v>
          </cell>
          <cell r="H51">
            <v>6</v>
          </cell>
          <cell r="I51">
            <v>7</v>
          </cell>
          <cell r="L51">
            <v>0</v>
          </cell>
          <cell r="M51">
            <v>0</v>
          </cell>
          <cell r="N51">
            <v>0</v>
          </cell>
          <cell r="O51">
            <v>1</v>
          </cell>
          <cell r="P51">
            <v>2</v>
          </cell>
          <cell r="Q51">
            <v>3</v>
          </cell>
          <cell r="R51">
            <v>4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</v>
          </cell>
        </row>
        <row r="52">
          <cell r="C52">
            <v>8</v>
          </cell>
          <cell r="D52">
            <v>9</v>
          </cell>
          <cell r="E52">
            <v>10</v>
          </cell>
          <cell r="F52">
            <v>11</v>
          </cell>
          <cell r="G52">
            <v>12</v>
          </cell>
          <cell r="H52">
            <v>13</v>
          </cell>
          <cell r="I52">
            <v>14</v>
          </cell>
          <cell r="L52">
            <v>5</v>
          </cell>
          <cell r="M52">
            <v>6</v>
          </cell>
          <cell r="N52">
            <v>7</v>
          </cell>
          <cell r="O52">
            <v>8</v>
          </cell>
          <cell r="P52">
            <v>9</v>
          </cell>
          <cell r="Q52">
            <v>10</v>
          </cell>
          <cell r="R52">
            <v>11</v>
          </cell>
          <cell r="U52">
            <v>2</v>
          </cell>
          <cell r="V52">
            <v>3</v>
          </cell>
          <cell r="W52">
            <v>4</v>
          </cell>
          <cell r="X52">
            <v>5</v>
          </cell>
          <cell r="Y52">
            <v>6</v>
          </cell>
          <cell r="Z52">
            <v>7</v>
          </cell>
          <cell r="AA52">
            <v>8</v>
          </cell>
        </row>
        <row r="53">
          <cell r="C53">
            <v>15</v>
          </cell>
          <cell r="D53">
            <v>16</v>
          </cell>
          <cell r="E53">
            <v>17</v>
          </cell>
          <cell r="F53">
            <v>18</v>
          </cell>
          <cell r="G53">
            <v>19</v>
          </cell>
          <cell r="H53">
            <v>20</v>
          </cell>
          <cell r="I53">
            <v>21</v>
          </cell>
          <cell r="L53">
            <v>12</v>
          </cell>
          <cell r="M53">
            <v>13</v>
          </cell>
          <cell r="N53">
            <v>14</v>
          </cell>
          <cell r="O53">
            <v>15</v>
          </cell>
          <cell r="P53">
            <v>16</v>
          </cell>
          <cell r="Q53">
            <v>17</v>
          </cell>
          <cell r="R53">
            <v>18</v>
          </cell>
          <cell r="U53">
            <v>9</v>
          </cell>
          <cell r="V53">
            <v>10</v>
          </cell>
          <cell r="W53">
            <v>11</v>
          </cell>
          <cell r="X53">
            <v>12</v>
          </cell>
          <cell r="Y53">
            <v>13</v>
          </cell>
          <cell r="Z53">
            <v>14</v>
          </cell>
          <cell r="AA53">
            <v>15</v>
          </cell>
        </row>
        <row r="54">
          <cell r="C54">
            <v>22</v>
          </cell>
          <cell r="D54">
            <v>23</v>
          </cell>
          <cell r="E54">
            <v>24</v>
          </cell>
          <cell r="F54">
            <v>25</v>
          </cell>
          <cell r="G54">
            <v>26</v>
          </cell>
          <cell r="H54">
            <v>27</v>
          </cell>
          <cell r="I54">
            <v>28</v>
          </cell>
          <cell r="L54">
            <v>19</v>
          </cell>
          <cell r="M54">
            <v>20</v>
          </cell>
          <cell r="N54">
            <v>21</v>
          </cell>
          <cell r="O54">
            <v>22</v>
          </cell>
          <cell r="P54">
            <v>23</v>
          </cell>
          <cell r="Q54">
            <v>24</v>
          </cell>
          <cell r="R54">
            <v>25</v>
          </cell>
          <cell r="U54">
            <v>16</v>
          </cell>
          <cell r="V54">
            <v>17</v>
          </cell>
          <cell r="W54">
            <v>18</v>
          </cell>
          <cell r="X54">
            <v>19</v>
          </cell>
          <cell r="Y54">
            <v>20</v>
          </cell>
          <cell r="Z54">
            <v>21</v>
          </cell>
          <cell r="AA54">
            <v>22</v>
          </cell>
        </row>
        <row r="55">
          <cell r="C55">
            <v>29</v>
          </cell>
          <cell r="D55">
            <v>30</v>
          </cell>
          <cell r="E55">
            <v>31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L55">
            <v>26</v>
          </cell>
          <cell r="M55">
            <v>27</v>
          </cell>
          <cell r="N55">
            <v>28</v>
          </cell>
          <cell r="O55">
            <v>29</v>
          </cell>
          <cell r="P55">
            <v>30</v>
          </cell>
          <cell r="Q55">
            <v>31</v>
          </cell>
          <cell r="R55">
            <v>0</v>
          </cell>
          <cell r="U55">
            <v>23</v>
          </cell>
          <cell r="V55">
            <v>24</v>
          </cell>
          <cell r="W55">
            <v>25</v>
          </cell>
          <cell r="X55">
            <v>26</v>
          </cell>
          <cell r="Y55">
            <v>27</v>
          </cell>
          <cell r="Z55">
            <v>28</v>
          </cell>
          <cell r="AA55">
            <v>29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30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4">
          <cell r="C64" t="str">
            <v>SUN</v>
          </cell>
          <cell r="D64" t="str">
            <v>MON</v>
          </cell>
          <cell r="E64" t="str">
            <v>TUE</v>
          </cell>
          <cell r="F64" t="str">
            <v>WED</v>
          </cell>
          <cell r="G64" t="str">
            <v>THU</v>
          </cell>
          <cell r="H64" t="str">
            <v>FRI</v>
          </cell>
          <cell r="I64" t="str">
            <v>SAT</v>
          </cell>
          <cell r="L64" t="str">
            <v>SUN</v>
          </cell>
          <cell r="M64" t="str">
            <v>MON</v>
          </cell>
          <cell r="N64" t="str">
            <v>TUE</v>
          </cell>
          <cell r="O64" t="str">
            <v>WED</v>
          </cell>
          <cell r="P64" t="str">
            <v>THU</v>
          </cell>
          <cell r="Q64" t="str">
            <v>FRI</v>
          </cell>
          <cell r="R64" t="str">
            <v>SAT</v>
          </cell>
          <cell r="U64" t="str">
            <v>SUN</v>
          </cell>
          <cell r="V64" t="str">
            <v>MON</v>
          </cell>
          <cell r="W64" t="str">
            <v>TUE</v>
          </cell>
          <cell r="X64" t="str">
            <v>WED</v>
          </cell>
          <cell r="Y64" t="str">
            <v>THU</v>
          </cell>
          <cell r="Z64" t="str">
            <v>FRI</v>
          </cell>
          <cell r="AA64" t="str">
            <v>SAT</v>
          </cell>
        </row>
        <row r="65">
          <cell r="C65">
            <v>0</v>
          </cell>
          <cell r="D65">
            <v>1</v>
          </cell>
          <cell r="E65">
            <v>2</v>
          </cell>
          <cell r="F65">
            <v>3</v>
          </cell>
          <cell r="G65">
            <v>4</v>
          </cell>
          <cell r="H65">
            <v>5</v>
          </cell>
          <cell r="I65">
            <v>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</v>
          </cell>
          <cell r="Q65">
            <v>2</v>
          </cell>
          <cell r="R65">
            <v>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</v>
          </cell>
        </row>
        <row r="66">
          <cell r="C66">
            <v>7</v>
          </cell>
          <cell r="D66">
            <v>8</v>
          </cell>
          <cell r="E66">
            <v>9</v>
          </cell>
          <cell r="F66">
            <v>10</v>
          </cell>
          <cell r="G66">
            <v>11</v>
          </cell>
          <cell r="H66">
            <v>12</v>
          </cell>
          <cell r="I66">
            <v>13</v>
          </cell>
          <cell r="L66">
            <v>4</v>
          </cell>
          <cell r="M66">
            <v>5</v>
          </cell>
          <cell r="N66">
            <v>6</v>
          </cell>
          <cell r="O66">
            <v>7</v>
          </cell>
          <cell r="P66">
            <v>8</v>
          </cell>
          <cell r="Q66">
            <v>9</v>
          </cell>
          <cell r="R66">
            <v>10</v>
          </cell>
          <cell r="U66">
            <v>2</v>
          </cell>
          <cell r="V66">
            <v>3</v>
          </cell>
          <cell r="W66">
            <v>4</v>
          </cell>
          <cell r="X66">
            <v>5</v>
          </cell>
          <cell r="Y66">
            <v>6</v>
          </cell>
          <cell r="Z66">
            <v>7</v>
          </cell>
          <cell r="AA66">
            <v>8</v>
          </cell>
        </row>
        <row r="67">
          <cell r="C67">
            <v>14</v>
          </cell>
          <cell r="D67">
            <v>15</v>
          </cell>
          <cell r="E67">
            <v>16</v>
          </cell>
          <cell r="F67">
            <v>17</v>
          </cell>
          <cell r="G67">
            <v>18</v>
          </cell>
          <cell r="H67">
            <v>19</v>
          </cell>
          <cell r="I67">
            <v>20</v>
          </cell>
          <cell r="L67">
            <v>11</v>
          </cell>
          <cell r="M67">
            <v>12</v>
          </cell>
          <cell r="N67">
            <v>13</v>
          </cell>
          <cell r="O67">
            <v>14</v>
          </cell>
          <cell r="P67">
            <v>15</v>
          </cell>
          <cell r="Q67">
            <v>16</v>
          </cell>
          <cell r="R67">
            <v>17</v>
          </cell>
          <cell r="U67">
            <v>9</v>
          </cell>
          <cell r="V67">
            <v>10</v>
          </cell>
          <cell r="W67">
            <v>11</v>
          </cell>
          <cell r="X67">
            <v>12</v>
          </cell>
          <cell r="Y67">
            <v>13</v>
          </cell>
          <cell r="Z67">
            <v>14</v>
          </cell>
          <cell r="AA67">
            <v>15</v>
          </cell>
        </row>
        <row r="68">
          <cell r="C68">
            <v>21</v>
          </cell>
          <cell r="D68">
            <v>22</v>
          </cell>
          <cell r="E68">
            <v>23</v>
          </cell>
          <cell r="F68">
            <v>24</v>
          </cell>
          <cell r="G68">
            <v>25</v>
          </cell>
          <cell r="H68">
            <v>26</v>
          </cell>
          <cell r="I68">
            <v>27</v>
          </cell>
          <cell r="L68">
            <v>18</v>
          </cell>
          <cell r="M68">
            <v>19</v>
          </cell>
          <cell r="N68">
            <v>20</v>
          </cell>
          <cell r="O68">
            <v>21</v>
          </cell>
          <cell r="P68">
            <v>22</v>
          </cell>
          <cell r="Q68">
            <v>23</v>
          </cell>
          <cell r="R68">
            <v>24</v>
          </cell>
          <cell r="U68">
            <v>16</v>
          </cell>
          <cell r="V68">
            <v>17</v>
          </cell>
          <cell r="W68">
            <v>18</v>
          </cell>
          <cell r="X68">
            <v>19</v>
          </cell>
          <cell r="Y68">
            <v>20</v>
          </cell>
          <cell r="Z68">
            <v>21</v>
          </cell>
          <cell r="AA68">
            <v>22</v>
          </cell>
        </row>
        <row r="69">
          <cell r="C69">
            <v>28</v>
          </cell>
          <cell r="D69">
            <v>29</v>
          </cell>
          <cell r="E69">
            <v>30</v>
          </cell>
          <cell r="F69">
            <v>31</v>
          </cell>
          <cell r="G69">
            <v>0</v>
          </cell>
          <cell r="H69">
            <v>0</v>
          </cell>
          <cell r="I69">
            <v>0</v>
          </cell>
          <cell r="L69">
            <v>25</v>
          </cell>
          <cell r="M69">
            <v>26</v>
          </cell>
          <cell r="N69">
            <v>27</v>
          </cell>
          <cell r="O69">
            <v>28</v>
          </cell>
          <cell r="P69">
            <v>29</v>
          </cell>
          <cell r="Q69">
            <v>30</v>
          </cell>
          <cell r="R69">
            <v>0</v>
          </cell>
          <cell r="U69">
            <v>23</v>
          </cell>
          <cell r="V69">
            <v>24</v>
          </cell>
          <cell r="W69">
            <v>25</v>
          </cell>
          <cell r="X69">
            <v>26</v>
          </cell>
          <cell r="Y69">
            <v>27</v>
          </cell>
          <cell r="Z69">
            <v>28</v>
          </cell>
          <cell r="AA69">
            <v>29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U70">
            <v>30</v>
          </cell>
          <cell r="V70">
            <v>31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ry"/>
      <sheetName val="Internal Phonelist"/>
      <sheetName val="Overall Timesheet"/>
      <sheetName val="Tasklist1"/>
      <sheetName val="Sheet1"/>
      <sheetName val="Tasklist2"/>
      <sheetName val="TimeSheet Calculat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4"/>
  <sheetViews>
    <sheetView showGridLines="0" tabSelected="1" topLeftCell="E1" zoomScaleNormal="100" workbookViewId="0">
      <selection activeCell="N26" sqref="N26"/>
    </sheetView>
  </sheetViews>
  <sheetFormatPr defaultRowHeight="12.75"/>
  <cols>
    <col min="1" max="1" width="6" style="24" hidden="1" customWidth="1"/>
    <col min="2" max="2" width="4" style="24" hidden="1" customWidth="1"/>
    <col min="3" max="3" width="6.5703125" style="23" hidden="1" customWidth="1"/>
    <col min="4" max="4" width="7.5703125" style="23" hidden="1" customWidth="1"/>
    <col min="5" max="5" width="2.28515625" style="23" customWidth="1"/>
    <col min="6" max="6" width="4.42578125" style="24" customWidth="1"/>
    <col min="7" max="9" width="13.28515625" style="24" customWidth="1"/>
    <col min="10" max="13" width="9.140625" style="23"/>
    <col min="14" max="14" width="15.7109375" style="23" customWidth="1"/>
    <col min="15" max="15" width="9.140625" style="23"/>
    <col min="16" max="16" width="8.7109375" style="23" customWidth="1"/>
    <col min="17" max="17" width="9.140625" style="23"/>
    <col min="18" max="18" width="9.28515625" style="23" customWidth="1"/>
    <col min="19" max="19" width="9.140625" style="23"/>
    <col min="20" max="20" width="9.140625" style="58"/>
    <col min="21" max="21" width="10.7109375" style="23" bestFit="1" customWidth="1"/>
    <col min="22" max="22" width="10.42578125" style="23" bestFit="1" customWidth="1"/>
    <col min="23" max="23" width="9.140625" style="23"/>
    <col min="24" max="24" width="9.140625" style="23" customWidth="1"/>
    <col min="25" max="29" width="9.140625" style="23"/>
    <col min="30" max="39" width="9.140625" style="60"/>
    <col min="40" max="64" width="9.140625" style="82"/>
    <col min="65" max="242" width="9.140625" style="23"/>
    <col min="243" max="243" width="4.7109375" style="23" customWidth="1"/>
    <col min="244" max="244" width="9.140625" style="23"/>
    <col min="245" max="245" width="3.42578125" style="23" bestFit="1" customWidth="1"/>
    <col min="246" max="246" width="5.140625" style="23" customWidth="1"/>
    <col min="247" max="247" width="4" style="23" customWidth="1"/>
    <col min="248" max="248" width="8.28515625" style="23" customWidth="1"/>
    <col min="249" max="250" width="9.140625" style="23"/>
    <col min="251" max="251" width="2.42578125" style="23" customWidth="1"/>
    <col min="252" max="252" width="5.85546875" style="23" customWidth="1"/>
    <col min="253" max="253" width="2.85546875" style="23" customWidth="1"/>
    <col min="254" max="254" width="6" style="23" customWidth="1"/>
    <col min="255" max="258" width="0" style="23" hidden="1" customWidth="1"/>
    <col min="259" max="259" width="9.140625" style="23"/>
    <col min="260" max="260" width="14.28515625" style="23" customWidth="1"/>
    <col min="261" max="261" width="13.28515625" style="23" customWidth="1"/>
    <col min="262" max="498" width="9.140625" style="23"/>
    <col min="499" max="499" width="4.7109375" style="23" customWidth="1"/>
    <col min="500" max="500" width="9.140625" style="23"/>
    <col min="501" max="501" width="3.42578125" style="23" bestFit="1" customWidth="1"/>
    <col min="502" max="502" width="5.140625" style="23" customWidth="1"/>
    <col min="503" max="503" width="4" style="23" customWidth="1"/>
    <col min="504" max="504" width="8.28515625" style="23" customWidth="1"/>
    <col min="505" max="506" width="9.140625" style="23"/>
    <col min="507" max="507" width="2.42578125" style="23" customWidth="1"/>
    <col min="508" max="508" width="5.85546875" style="23" customWidth="1"/>
    <col min="509" max="509" width="2.85546875" style="23" customWidth="1"/>
    <col min="510" max="510" width="6" style="23" customWidth="1"/>
    <col min="511" max="514" width="0" style="23" hidden="1" customWidth="1"/>
    <col min="515" max="515" width="9.140625" style="23"/>
    <col min="516" max="516" width="14.28515625" style="23" customWidth="1"/>
    <col min="517" max="517" width="13.28515625" style="23" customWidth="1"/>
    <col min="518" max="754" width="9.140625" style="23"/>
    <col min="755" max="755" width="4.7109375" style="23" customWidth="1"/>
    <col min="756" max="756" width="9.140625" style="23"/>
    <col min="757" max="757" width="3.42578125" style="23" bestFit="1" customWidth="1"/>
    <col min="758" max="758" width="5.140625" style="23" customWidth="1"/>
    <col min="759" max="759" width="4" style="23" customWidth="1"/>
    <col min="760" max="760" width="8.28515625" style="23" customWidth="1"/>
    <col min="761" max="762" width="9.140625" style="23"/>
    <col min="763" max="763" width="2.42578125" style="23" customWidth="1"/>
    <col min="764" max="764" width="5.85546875" style="23" customWidth="1"/>
    <col min="765" max="765" width="2.85546875" style="23" customWidth="1"/>
    <col min="766" max="766" width="6" style="23" customWidth="1"/>
    <col min="767" max="770" width="0" style="23" hidden="1" customWidth="1"/>
    <col min="771" max="771" width="9.140625" style="23"/>
    <col min="772" max="772" width="14.28515625" style="23" customWidth="1"/>
    <col min="773" max="773" width="13.28515625" style="23" customWidth="1"/>
    <col min="774" max="1010" width="9.140625" style="23"/>
    <col min="1011" max="1011" width="4.7109375" style="23" customWidth="1"/>
    <col min="1012" max="1012" width="9.140625" style="23"/>
    <col min="1013" max="1013" width="3.42578125" style="23" bestFit="1" customWidth="1"/>
    <col min="1014" max="1014" width="5.140625" style="23" customWidth="1"/>
    <col min="1015" max="1015" width="4" style="23" customWidth="1"/>
    <col min="1016" max="1016" width="8.28515625" style="23" customWidth="1"/>
    <col min="1017" max="1018" width="9.140625" style="23"/>
    <col min="1019" max="1019" width="2.42578125" style="23" customWidth="1"/>
    <col min="1020" max="1020" width="5.85546875" style="23" customWidth="1"/>
    <col min="1021" max="1021" width="2.85546875" style="23" customWidth="1"/>
    <col min="1022" max="1022" width="6" style="23" customWidth="1"/>
    <col min="1023" max="1026" width="0" style="23" hidden="1" customWidth="1"/>
    <col min="1027" max="1027" width="9.140625" style="23"/>
    <col min="1028" max="1028" width="14.28515625" style="23" customWidth="1"/>
    <col min="1029" max="1029" width="13.28515625" style="23" customWidth="1"/>
    <col min="1030" max="1266" width="9.140625" style="23"/>
    <col min="1267" max="1267" width="4.7109375" style="23" customWidth="1"/>
    <col min="1268" max="1268" width="9.140625" style="23"/>
    <col min="1269" max="1269" width="3.42578125" style="23" bestFit="1" customWidth="1"/>
    <col min="1270" max="1270" width="5.140625" style="23" customWidth="1"/>
    <col min="1271" max="1271" width="4" style="23" customWidth="1"/>
    <col min="1272" max="1272" width="8.28515625" style="23" customWidth="1"/>
    <col min="1273" max="1274" width="9.140625" style="23"/>
    <col min="1275" max="1275" width="2.42578125" style="23" customWidth="1"/>
    <col min="1276" max="1276" width="5.85546875" style="23" customWidth="1"/>
    <col min="1277" max="1277" width="2.85546875" style="23" customWidth="1"/>
    <col min="1278" max="1278" width="6" style="23" customWidth="1"/>
    <col min="1279" max="1282" width="0" style="23" hidden="1" customWidth="1"/>
    <col min="1283" max="1283" width="9.140625" style="23"/>
    <col min="1284" max="1284" width="14.28515625" style="23" customWidth="1"/>
    <col min="1285" max="1285" width="13.28515625" style="23" customWidth="1"/>
    <col min="1286" max="1522" width="9.140625" style="23"/>
    <col min="1523" max="1523" width="4.7109375" style="23" customWidth="1"/>
    <col min="1524" max="1524" width="9.140625" style="23"/>
    <col min="1525" max="1525" width="3.42578125" style="23" bestFit="1" customWidth="1"/>
    <col min="1526" max="1526" width="5.140625" style="23" customWidth="1"/>
    <col min="1527" max="1527" width="4" style="23" customWidth="1"/>
    <col min="1528" max="1528" width="8.28515625" style="23" customWidth="1"/>
    <col min="1529" max="1530" width="9.140625" style="23"/>
    <col min="1531" max="1531" width="2.42578125" style="23" customWidth="1"/>
    <col min="1532" max="1532" width="5.85546875" style="23" customWidth="1"/>
    <col min="1533" max="1533" width="2.85546875" style="23" customWidth="1"/>
    <col min="1534" max="1534" width="6" style="23" customWidth="1"/>
    <col min="1535" max="1538" width="0" style="23" hidden="1" customWidth="1"/>
    <col min="1539" max="1539" width="9.140625" style="23"/>
    <col min="1540" max="1540" width="14.28515625" style="23" customWidth="1"/>
    <col min="1541" max="1541" width="13.28515625" style="23" customWidth="1"/>
    <col min="1542" max="1778" width="9.140625" style="23"/>
    <col min="1779" max="1779" width="4.7109375" style="23" customWidth="1"/>
    <col min="1780" max="1780" width="9.140625" style="23"/>
    <col min="1781" max="1781" width="3.42578125" style="23" bestFit="1" customWidth="1"/>
    <col min="1782" max="1782" width="5.140625" style="23" customWidth="1"/>
    <col min="1783" max="1783" width="4" style="23" customWidth="1"/>
    <col min="1784" max="1784" width="8.28515625" style="23" customWidth="1"/>
    <col min="1785" max="1786" width="9.140625" style="23"/>
    <col min="1787" max="1787" width="2.42578125" style="23" customWidth="1"/>
    <col min="1788" max="1788" width="5.85546875" style="23" customWidth="1"/>
    <col min="1789" max="1789" width="2.85546875" style="23" customWidth="1"/>
    <col min="1790" max="1790" width="6" style="23" customWidth="1"/>
    <col min="1791" max="1794" width="0" style="23" hidden="1" customWidth="1"/>
    <col min="1795" max="1795" width="9.140625" style="23"/>
    <col min="1796" max="1796" width="14.28515625" style="23" customWidth="1"/>
    <col min="1797" max="1797" width="13.28515625" style="23" customWidth="1"/>
    <col min="1798" max="2034" width="9.140625" style="23"/>
    <col min="2035" max="2035" width="4.7109375" style="23" customWidth="1"/>
    <col min="2036" max="2036" width="9.140625" style="23"/>
    <col min="2037" max="2037" width="3.42578125" style="23" bestFit="1" customWidth="1"/>
    <col min="2038" max="2038" width="5.140625" style="23" customWidth="1"/>
    <col min="2039" max="2039" width="4" style="23" customWidth="1"/>
    <col min="2040" max="2040" width="8.28515625" style="23" customWidth="1"/>
    <col min="2041" max="2042" width="9.140625" style="23"/>
    <col min="2043" max="2043" width="2.42578125" style="23" customWidth="1"/>
    <col min="2044" max="2044" width="5.85546875" style="23" customWidth="1"/>
    <col min="2045" max="2045" width="2.85546875" style="23" customWidth="1"/>
    <col min="2046" max="2046" width="6" style="23" customWidth="1"/>
    <col min="2047" max="2050" width="0" style="23" hidden="1" customWidth="1"/>
    <col min="2051" max="2051" width="9.140625" style="23"/>
    <col min="2052" max="2052" width="14.28515625" style="23" customWidth="1"/>
    <col min="2053" max="2053" width="13.28515625" style="23" customWidth="1"/>
    <col min="2054" max="2290" width="9.140625" style="23"/>
    <col min="2291" max="2291" width="4.7109375" style="23" customWidth="1"/>
    <col min="2292" max="2292" width="9.140625" style="23"/>
    <col min="2293" max="2293" width="3.42578125" style="23" bestFit="1" customWidth="1"/>
    <col min="2294" max="2294" width="5.140625" style="23" customWidth="1"/>
    <col min="2295" max="2295" width="4" style="23" customWidth="1"/>
    <col min="2296" max="2296" width="8.28515625" style="23" customWidth="1"/>
    <col min="2297" max="2298" width="9.140625" style="23"/>
    <col min="2299" max="2299" width="2.42578125" style="23" customWidth="1"/>
    <col min="2300" max="2300" width="5.85546875" style="23" customWidth="1"/>
    <col min="2301" max="2301" width="2.85546875" style="23" customWidth="1"/>
    <col min="2302" max="2302" width="6" style="23" customWidth="1"/>
    <col min="2303" max="2306" width="0" style="23" hidden="1" customWidth="1"/>
    <col min="2307" max="2307" width="9.140625" style="23"/>
    <col min="2308" max="2308" width="14.28515625" style="23" customWidth="1"/>
    <col min="2309" max="2309" width="13.28515625" style="23" customWidth="1"/>
    <col min="2310" max="2546" width="9.140625" style="23"/>
    <col min="2547" max="2547" width="4.7109375" style="23" customWidth="1"/>
    <col min="2548" max="2548" width="9.140625" style="23"/>
    <col min="2549" max="2549" width="3.42578125" style="23" bestFit="1" customWidth="1"/>
    <col min="2550" max="2550" width="5.140625" style="23" customWidth="1"/>
    <col min="2551" max="2551" width="4" style="23" customWidth="1"/>
    <col min="2552" max="2552" width="8.28515625" style="23" customWidth="1"/>
    <col min="2553" max="2554" width="9.140625" style="23"/>
    <col min="2555" max="2555" width="2.42578125" style="23" customWidth="1"/>
    <col min="2556" max="2556" width="5.85546875" style="23" customWidth="1"/>
    <col min="2557" max="2557" width="2.85546875" style="23" customWidth="1"/>
    <col min="2558" max="2558" width="6" style="23" customWidth="1"/>
    <col min="2559" max="2562" width="0" style="23" hidden="1" customWidth="1"/>
    <col min="2563" max="2563" width="9.140625" style="23"/>
    <col min="2564" max="2564" width="14.28515625" style="23" customWidth="1"/>
    <col min="2565" max="2565" width="13.28515625" style="23" customWidth="1"/>
    <col min="2566" max="2802" width="9.140625" style="23"/>
    <col min="2803" max="2803" width="4.7109375" style="23" customWidth="1"/>
    <col min="2804" max="2804" width="9.140625" style="23"/>
    <col min="2805" max="2805" width="3.42578125" style="23" bestFit="1" customWidth="1"/>
    <col min="2806" max="2806" width="5.140625" style="23" customWidth="1"/>
    <col min="2807" max="2807" width="4" style="23" customWidth="1"/>
    <col min="2808" max="2808" width="8.28515625" style="23" customWidth="1"/>
    <col min="2809" max="2810" width="9.140625" style="23"/>
    <col min="2811" max="2811" width="2.42578125" style="23" customWidth="1"/>
    <col min="2812" max="2812" width="5.85546875" style="23" customWidth="1"/>
    <col min="2813" max="2813" width="2.85546875" style="23" customWidth="1"/>
    <col min="2814" max="2814" width="6" style="23" customWidth="1"/>
    <col min="2815" max="2818" width="0" style="23" hidden="1" customWidth="1"/>
    <col min="2819" max="2819" width="9.140625" style="23"/>
    <col min="2820" max="2820" width="14.28515625" style="23" customWidth="1"/>
    <col min="2821" max="2821" width="13.28515625" style="23" customWidth="1"/>
    <col min="2822" max="3058" width="9.140625" style="23"/>
    <col min="3059" max="3059" width="4.7109375" style="23" customWidth="1"/>
    <col min="3060" max="3060" width="9.140625" style="23"/>
    <col min="3061" max="3061" width="3.42578125" style="23" bestFit="1" customWidth="1"/>
    <col min="3062" max="3062" width="5.140625" style="23" customWidth="1"/>
    <col min="3063" max="3063" width="4" style="23" customWidth="1"/>
    <col min="3064" max="3064" width="8.28515625" style="23" customWidth="1"/>
    <col min="3065" max="3066" width="9.140625" style="23"/>
    <col min="3067" max="3067" width="2.42578125" style="23" customWidth="1"/>
    <col min="3068" max="3068" width="5.85546875" style="23" customWidth="1"/>
    <col min="3069" max="3069" width="2.85546875" style="23" customWidth="1"/>
    <col min="3070" max="3070" width="6" style="23" customWidth="1"/>
    <col min="3071" max="3074" width="0" style="23" hidden="1" customWidth="1"/>
    <col min="3075" max="3075" width="9.140625" style="23"/>
    <col min="3076" max="3076" width="14.28515625" style="23" customWidth="1"/>
    <col min="3077" max="3077" width="13.28515625" style="23" customWidth="1"/>
    <col min="3078" max="3314" width="9.140625" style="23"/>
    <col min="3315" max="3315" width="4.7109375" style="23" customWidth="1"/>
    <col min="3316" max="3316" width="9.140625" style="23"/>
    <col min="3317" max="3317" width="3.42578125" style="23" bestFit="1" customWidth="1"/>
    <col min="3318" max="3318" width="5.140625" style="23" customWidth="1"/>
    <col min="3319" max="3319" width="4" style="23" customWidth="1"/>
    <col min="3320" max="3320" width="8.28515625" style="23" customWidth="1"/>
    <col min="3321" max="3322" width="9.140625" style="23"/>
    <col min="3323" max="3323" width="2.42578125" style="23" customWidth="1"/>
    <col min="3324" max="3324" width="5.85546875" style="23" customWidth="1"/>
    <col min="3325" max="3325" width="2.85546875" style="23" customWidth="1"/>
    <col min="3326" max="3326" width="6" style="23" customWidth="1"/>
    <col min="3327" max="3330" width="0" style="23" hidden="1" customWidth="1"/>
    <col min="3331" max="3331" width="9.140625" style="23"/>
    <col min="3332" max="3332" width="14.28515625" style="23" customWidth="1"/>
    <col min="3333" max="3333" width="13.28515625" style="23" customWidth="1"/>
    <col min="3334" max="3570" width="9.140625" style="23"/>
    <col min="3571" max="3571" width="4.7109375" style="23" customWidth="1"/>
    <col min="3572" max="3572" width="9.140625" style="23"/>
    <col min="3573" max="3573" width="3.42578125" style="23" bestFit="1" customWidth="1"/>
    <col min="3574" max="3574" width="5.140625" style="23" customWidth="1"/>
    <col min="3575" max="3575" width="4" style="23" customWidth="1"/>
    <col min="3576" max="3576" width="8.28515625" style="23" customWidth="1"/>
    <col min="3577" max="3578" width="9.140625" style="23"/>
    <col min="3579" max="3579" width="2.42578125" style="23" customWidth="1"/>
    <col min="3580" max="3580" width="5.85546875" style="23" customWidth="1"/>
    <col min="3581" max="3581" width="2.85546875" style="23" customWidth="1"/>
    <col min="3582" max="3582" width="6" style="23" customWidth="1"/>
    <col min="3583" max="3586" width="0" style="23" hidden="1" customWidth="1"/>
    <col min="3587" max="3587" width="9.140625" style="23"/>
    <col min="3588" max="3588" width="14.28515625" style="23" customWidth="1"/>
    <col min="3589" max="3589" width="13.28515625" style="23" customWidth="1"/>
    <col min="3590" max="3826" width="9.140625" style="23"/>
    <col min="3827" max="3827" width="4.7109375" style="23" customWidth="1"/>
    <col min="3828" max="3828" width="9.140625" style="23"/>
    <col min="3829" max="3829" width="3.42578125" style="23" bestFit="1" customWidth="1"/>
    <col min="3830" max="3830" width="5.140625" style="23" customWidth="1"/>
    <col min="3831" max="3831" width="4" style="23" customWidth="1"/>
    <col min="3832" max="3832" width="8.28515625" style="23" customWidth="1"/>
    <col min="3833" max="3834" width="9.140625" style="23"/>
    <col min="3835" max="3835" width="2.42578125" style="23" customWidth="1"/>
    <col min="3836" max="3836" width="5.85546875" style="23" customWidth="1"/>
    <col min="3837" max="3837" width="2.85546875" style="23" customWidth="1"/>
    <col min="3838" max="3838" width="6" style="23" customWidth="1"/>
    <col min="3839" max="3842" width="0" style="23" hidden="1" customWidth="1"/>
    <col min="3843" max="3843" width="9.140625" style="23"/>
    <col min="3844" max="3844" width="14.28515625" style="23" customWidth="1"/>
    <col min="3845" max="3845" width="13.28515625" style="23" customWidth="1"/>
    <col min="3846" max="4082" width="9.140625" style="23"/>
    <col min="4083" max="4083" width="4.7109375" style="23" customWidth="1"/>
    <col min="4084" max="4084" width="9.140625" style="23"/>
    <col min="4085" max="4085" width="3.42578125" style="23" bestFit="1" customWidth="1"/>
    <col min="4086" max="4086" width="5.140625" style="23" customWidth="1"/>
    <col min="4087" max="4087" width="4" style="23" customWidth="1"/>
    <col min="4088" max="4088" width="8.28515625" style="23" customWidth="1"/>
    <col min="4089" max="4090" width="9.140625" style="23"/>
    <col min="4091" max="4091" width="2.42578125" style="23" customWidth="1"/>
    <col min="4092" max="4092" width="5.85546875" style="23" customWidth="1"/>
    <col min="4093" max="4093" width="2.85546875" style="23" customWidth="1"/>
    <col min="4094" max="4094" width="6" style="23" customWidth="1"/>
    <col min="4095" max="4098" width="0" style="23" hidden="1" customWidth="1"/>
    <col min="4099" max="4099" width="9.140625" style="23"/>
    <col min="4100" max="4100" width="14.28515625" style="23" customWidth="1"/>
    <col min="4101" max="4101" width="13.28515625" style="23" customWidth="1"/>
    <col min="4102" max="4338" width="9.140625" style="23"/>
    <col min="4339" max="4339" width="4.7109375" style="23" customWidth="1"/>
    <col min="4340" max="4340" width="9.140625" style="23"/>
    <col min="4341" max="4341" width="3.42578125" style="23" bestFit="1" customWidth="1"/>
    <col min="4342" max="4342" width="5.140625" style="23" customWidth="1"/>
    <col min="4343" max="4343" width="4" style="23" customWidth="1"/>
    <col min="4344" max="4344" width="8.28515625" style="23" customWidth="1"/>
    <col min="4345" max="4346" width="9.140625" style="23"/>
    <col min="4347" max="4347" width="2.42578125" style="23" customWidth="1"/>
    <col min="4348" max="4348" width="5.85546875" style="23" customWidth="1"/>
    <col min="4349" max="4349" width="2.85546875" style="23" customWidth="1"/>
    <col min="4350" max="4350" width="6" style="23" customWidth="1"/>
    <col min="4351" max="4354" width="0" style="23" hidden="1" customWidth="1"/>
    <col min="4355" max="4355" width="9.140625" style="23"/>
    <col min="4356" max="4356" width="14.28515625" style="23" customWidth="1"/>
    <col min="4357" max="4357" width="13.28515625" style="23" customWidth="1"/>
    <col min="4358" max="4594" width="9.140625" style="23"/>
    <col min="4595" max="4595" width="4.7109375" style="23" customWidth="1"/>
    <col min="4596" max="4596" width="9.140625" style="23"/>
    <col min="4597" max="4597" width="3.42578125" style="23" bestFit="1" customWidth="1"/>
    <col min="4598" max="4598" width="5.140625" style="23" customWidth="1"/>
    <col min="4599" max="4599" width="4" style="23" customWidth="1"/>
    <col min="4600" max="4600" width="8.28515625" style="23" customWidth="1"/>
    <col min="4601" max="4602" width="9.140625" style="23"/>
    <col min="4603" max="4603" width="2.42578125" style="23" customWidth="1"/>
    <col min="4604" max="4604" width="5.85546875" style="23" customWidth="1"/>
    <col min="4605" max="4605" width="2.85546875" style="23" customWidth="1"/>
    <col min="4606" max="4606" width="6" style="23" customWidth="1"/>
    <col min="4607" max="4610" width="0" style="23" hidden="1" customWidth="1"/>
    <col min="4611" max="4611" width="9.140625" style="23"/>
    <col min="4612" max="4612" width="14.28515625" style="23" customWidth="1"/>
    <col min="4613" max="4613" width="13.28515625" style="23" customWidth="1"/>
    <col min="4614" max="4850" width="9.140625" style="23"/>
    <col min="4851" max="4851" width="4.7109375" style="23" customWidth="1"/>
    <col min="4852" max="4852" width="9.140625" style="23"/>
    <col min="4853" max="4853" width="3.42578125" style="23" bestFit="1" customWidth="1"/>
    <col min="4854" max="4854" width="5.140625" style="23" customWidth="1"/>
    <col min="4855" max="4855" width="4" style="23" customWidth="1"/>
    <col min="4856" max="4856" width="8.28515625" style="23" customWidth="1"/>
    <col min="4857" max="4858" width="9.140625" style="23"/>
    <col min="4859" max="4859" width="2.42578125" style="23" customWidth="1"/>
    <col min="4860" max="4860" width="5.85546875" style="23" customWidth="1"/>
    <col min="4861" max="4861" width="2.85546875" style="23" customWidth="1"/>
    <col min="4862" max="4862" width="6" style="23" customWidth="1"/>
    <col min="4863" max="4866" width="0" style="23" hidden="1" customWidth="1"/>
    <col min="4867" max="4867" width="9.140625" style="23"/>
    <col min="4868" max="4868" width="14.28515625" style="23" customWidth="1"/>
    <col min="4869" max="4869" width="13.28515625" style="23" customWidth="1"/>
    <col min="4870" max="5106" width="9.140625" style="23"/>
    <col min="5107" max="5107" width="4.7109375" style="23" customWidth="1"/>
    <col min="5108" max="5108" width="9.140625" style="23"/>
    <col min="5109" max="5109" width="3.42578125" style="23" bestFit="1" customWidth="1"/>
    <col min="5110" max="5110" width="5.140625" style="23" customWidth="1"/>
    <col min="5111" max="5111" width="4" style="23" customWidth="1"/>
    <col min="5112" max="5112" width="8.28515625" style="23" customWidth="1"/>
    <col min="5113" max="5114" width="9.140625" style="23"/>
    <col min="5115" max="5115" width="2.42578125" style="23" customWidth="1"/>
    <col min="5116" max="5116" width="5.85546875" style="23" customWidth="1"/>
    <col min="5117" max="5117" width="2.85546875" style="23" customWidth="1"/>
    <col min="5118" max="5118" width="6" style="23" customWidth="1"/>
    <col min="5119" max="5122" width="0" style="23" hidden="1" customWidth="1"/>
    <col min="5123" max="5123" width="9.140625" style="23"/>
    <col min="5124" max="5124" width="14.28515625" style="23" customWidth="1"/>
    <col min="5125" max="5125" width="13.28515625" style="23" customWidth="1"/>
    <col min="5126" max="5362" width="9.140625" style="23"/>
    <col min="5363" max="5363" width="4.7109375" style="23" customWidth="1"/>
    <col min="5364" max="5364" width="9.140625" style="23"/>
    <col min="5365" max="5365" width="3.42578125" style="23" bestFit="1" customWidth="1"/>
    <col min="5366" max="5366" width="5.140625" style="23" customWidth="1"/>
    <col min="5367" max="5367" width="4" style="23" customWidth="1"/>
    <col min="5368" max="5368" width="8.28515625" style="23" customWidth="1"/>
    <col min="5369" max="5370" width="9.140625" style="23"/>
    <col min="5371" max="5371" width="2.42578125" style="23" customWidth="1"/>
    <col min="5372" max="5372" width="5.85546875" style="23" customWidth="1"/>
    <col min="5373" max="5373" width="2.85546875" style="23" customWidth="1"/>
    <col min="5374" max="5374" width="6" style="23" customWidth="1"/>
    <col min="5375" max="5378" width="0" style="23" hidden="1" customWidth="1"/>
    <col min="5379" max="5379" width="9.140625" style="23"/>
    <col min="5380" max="5380" width="14.28515625" style="23" customWidth="1"/>
    <col min="5381" max="5381" width="13.28515625" style="23" customWidth="1"/>
    <col min="5382" max="5618" width="9.140625" style="23"/>
    <col min="5619" max="5619" width="4.7109375" style="23" customWidth="1"/>
    <col min="5620" max="5620" width="9.140625" style="23"/>
    <col min="5621" max="5621" width="3.42578125" style="23" bestFit="1" customWidth="1"/>
    <col min="5622" max="5622" width="5.140625" style="23" customWidth="1"/>
    <col min="5623" max="5623" width="4" style="23" customWidth="1"/>
    <col min="5624" max="5624" width="8.28515625" style="23" customWidth="1"/>
    <col min="5625" max="5626" width="9.140625" style="23"/>
    <col min="5627" max="5627" width="2.42578125" style="23" customWidth="1"/>
    <col min="5628" max="5628" width="5.85546875" style="23" customWidth="1"/>
    <col min="5629" max="5629" width="2.85546875" style="23" customWidth="1"/>
    <col min="5630" max="5630" width="6" style="23" customWidth="1"/>
    <col min="5631" max="5634" width="0" style="23" hidden="1" customWidth="1"/>
    <col min="5635" max="5635" width="9.140625" style="23"/>
    <col min="5636" max="5636" width="14.28515625" style="23" customWidth="1"/>
    <col min="5637" max="5637" width="13.28515625" style="23" customWidth="1"/>
    <col min="5638" max="5874" width="9.140625" style="23"/>
    <col min="5875" max="5875" width="4.7109375" style="23" customWidth="1"/>
    <col min="5876" max="5876" width="9.140625" style="23"/>
    <col min="5877" max="5877" width="3.42578125" style="23" bestFit="1" customWidth="1"/>
    <col min="5878" max="5878" width="5.140625" style="23" customWidth="1"/>
    <col min="5879" max="5879" width="4" style="23" customWidth="1"/>
    <col min="5880" max="5880" width="8.28515625" style="23" customWidth="1"/>
    <col min="5881" max="5882" width="9.140625" style="23"/>
    <col min="5883" max="5883" width="2.42578125" style="23" customWidth="1"/>
    <col min="5884" max="5884" width="5.85546875" style="23" customWidth="1"/>
    <col min="5885" max="5885" width="2.85546875" style="23" customWidth="1"/>
    <col min="5886" max="5886" width="6" style="23" customWidth="1"/>
    <col min="5887" max="5890" width="0" style="23" hidden="1" customWidth="1"/>
    <col min="5891" max="5891" width="9.140625" style="23"/>
    <col min="5892" max="5892" width="14.28515625" style="23" customWidth="1"/>
    <col min="5893" max="5893" width="13.28515625" style="23" customWidth="1"/>
    <col min="5894" max="6130" width="9.140625" style="23"/>
    <col min="6131" max="6131" width="4.7109375" style="23" customWidth="1"/>
    <col min="6132" max="6132" width="9.140625" style="23"/>
    <col min="6133" max="6133" width="3.42578125" style="23" bestFit="1" customWidth="1"/>
    <col min="6134" max="6134" width="5.140625" style="23" customWidth="1"/>
    <col min="6135" max="6135" width="4" style="23" customWidth="1"/>
    <col min="6136" max="6136" width="8.28515625" style="23" customWidth="1"/>
    <col min="6137" max="6138" width="9.140625" style="23"/>
    <col min="6139" max="6139" width="2.42578125" style="23" customWidth="1"/>
    <col min="6140" max="6140" width="5.85546875" style="23" customWidth="1"/>
    <col min="6141" max="6141" width="2.85546875" style="23" customWidth="1"/>
    <col min="6142" max="6142" width="6" style="23" customWidth="1"/>
    <col min="6143" max="6146" width="0" style="23" hidden="1" customWidth="1"/>
    <col min="6147" max="6147" width="9.140625" style="23"/>
    <col min="6148" max="6148" width="14.28515625" style="23" customWidth="1"/>
    <col min="6149" max="6149" width="13.28515625" style="23" customWidth="1"/>
    <col min="6150" max="6386" width="9.140625" style="23"/>
    <col min="6387" max="6387" width="4.7109375" style="23" customWidth="1"/>
    <col min="6388" max="6388" width="9.140625" style="23"/>
    <col min="6389" max="6389" width="3.42578125" style="23" bestFit="1" customWidth="1"/>
    <col min="6390" max="6390" width="5.140625" style="23" customWidth="1"/>
    <col min="6391" max="6391" width="4" style="23" customWidth="1"/>
    <col min="6392" max="6392" width="8.28515625" style="23" customWidth="1"/>
    <col min="6393" max="6394" width="9.140625" style="23"/>
    <col min="6395" max="6395" width="2.42578125" style="23" customWidth="1"/>
    <col min="6396" max="6396" width="5.85546875" style="23" customWidth="1"/>
    <col min="6397" max="6397" width="2.85546875" style="23" customWidth="1"/>
    <col min="6398" max="6398" width="6" style="23" customWidth="1"/>
    <col min="6399" max="6402" width="0" style="23" hidden="1" customWidth="1"/>
    <col min="6403" max="6403" width="9.140625" style="23"/>
    <col min="6404" max="6404" width="14.28515625" style="23" customWidth="1"/>
    <col min="6405" max="6405" width="13.28515625" style="23" customWidth="1"/>
    <col min="6406" max="6642" width="9.140625" style="23"/>
    <col min="6643" max="6643" width="4.7109375" style="23" customWidth="1"/>
    <col min="6644" max="6644" width="9.140625" style="23"/>
    <col min="6645" max="6645" width="3.42578125" style="23" bestFit="1" customWidth="1"/>
    <col min="6646" max="6646" width="5.140625" style="23" customWidth="1"/>
    <col min="6647" max="6647" width="4" style="23" customWidth="1"/>
    <col min="6648" max="6648" width="8.28515625" style="23" customWidth="1"/>
    <col min="6649" max="6650" width="9.140625" style="23"/>
    <col min="6651" max="6651" width="2.42578125" style="23" customWidth="1"/>
    <col min="6652" max="6652" width="5.85546875" style="23" customWidth="1"/>
    <col min="6653" max="6653" width="2.85546875" style="23" customWidth="1"/>
    <col min="6654" max="6654" width="6" style="23" customWidth="1"/>
    <col min="6655" max="6658" width="0" style="23" hidden="1" customWidth="1"/>
    <col min="6659" max="6659" width="9.140625" style="23"/>
    <col min="6660" max="6660" width="14.28515625" style="23" customWidth="1"/>
    <col min="6661" max="6661" width="13.28515625" style="23" customWidth="1"/>
    <col min="6662" max="6898" width="9.140625" style="23"/>
    <col min="6899" max="6899" width="4.7109375" style="23" customWidth="1"/>
    <col min="6900" max="6900" width="9.140625" style="23"/>
    <col min="6901" max="6901" width="3.42578125" style="23" bestFit="1" customWidth="1"/>
    <col min="6902" max="6902" width="5.140625" style="23" customWidth="1"/>
    <col min="6903" max="6903" width="4" style="23" customWidth="1"/>
    <col min="6904" max="6904" width="8.28515625" style="23" customWidth="1"/>
    <col min="6905" max="6906" width="9.140625" style="23"/>
    <col min="6907" max="6907" width="2.42578125" style="23" customWidth="1"/>
    <col min="6908" max="6908" width="5.85546875" style="23" customWidth="1"/>
    <col min="6909" max="6909" width="2.85546875" style="23" customWidth="1"/>
    <col min="6910" max="6910" width="6" style="23" customWidth="1"/>
    <col min="6911" max="6914" width="0" style="23" hidden="1" customWidth="1"/>
    <col min="6915" max="6915" width="9.140625" style="23"/>
    <col min="6916" max="6916" width="14.28515625" style="23" customWidth="1"/>
    <col min="6917" max="6917" width="13.28515625" style="23" customWidth="1"/>
    <col min="6918" max="7154" width="9.140625" style="23"/>
    <col min="7155" max="7155" width="4.7109375" style="23" customWidth="1"/>
    <col min="7156" max="7156" width="9.140625" style="23"/>
    <col min="7157" max="7157" width="3.42578125" style="23" bestFit="1" customWidth="1"/>
    <col min="7158" max="7158" width="5.140625" style="23" customWidth="1"/>
    <col min="7159" max="7159" width="4" style="23" customWidth="1"/>
    <col min="7160" max="7160" width="8.28515625" style="23" customWidth="1"/>
    <col min="7161" max="7162" width="9.140625" style="23"/>
    <col min="7163" max="7163" width="2.42578125" style="23" customWidth="1"/>
    <col min="7164" max="7164" width="5.85546875" style="23" customWidth="1"/>
    <col min="7165" max="7165" width="2.85546875" style="23" customWidth="1"/>
    <col min="7166" max="7166" width="6" style="23" customWidth="1"/>
    <col min="7167" max="7170" width="0" style="23" hidden="1" customWidth="1"/>
    <col min="7171" max="7171" width="9.140625" style="23"/>
    <col min="7172" max="7172" width="14.28515625" style="23" customWidth="1"/>
    <col min="7173" max="7173" width="13.28515625" style="23" customWidth="1"/>
    <col min="7174" max="7410" width="9.140625" style="23"/>
    <col min="7411" max="7411" width="4.7109375" style="23" customWidth="1"/>
    <col min="7412" max="7412" width="9.140625" style="23"/>
    <col min="7413" max="7413" width="3.42578125" style="23" bestFit="1" customWidth="1"/>
    <col min="7414" max="7414" width="5.140625" style="23" customWidth="1"/>
    <col min="7415" max="7415" width="4" style="23" customWidth="1"/>
    <col min="7416" max="7416" width="8.28515625" style="23" customWidth="1"/>
    <col min="7417" max="7418" width="9.140625" style="23"/>
    <col min="7419" max="7419" width="2.42578125" style="23" customWidth="1"/>
    <col min="7420" max="7420" width="5.85546875" style="23" customWidth="1"/>
    <col min="7421" max="7421" width="2.85546875" style="23" customWidth="1"/>
    <col min="7422" max="7422" width="6" style="23" customWidth="1"/>
    <col min="7423" max="7426" width="0" style="23" hidden="1" customWidth="1"/>
    <col min="7427" max="7427" width="9.140625" style="23"/>
    <col min="7428" max="7428" width="14.28515625" style="23" customWidth="1"/>
    <col min="7429" max="7429" width="13.28515625" style="23" customWidth="1"/>
    <col min="7430" max="7666" width="9.140625" style="23"/>
    <col min="7667" max="7667" width="4.7109375" style="23" customWidth="1"/>
    <col min="7668" max="7668" width="9.140625" style="23"/>
    <col min="7669" max="7669" width="3.42578125" style="23" bestFit="1" customWidth="1"/>
    <col min="7670" max="7670" width="5.140625" style="23" customWidth="1"/>
    <col min="7671" max="7671" width="4" style="23" customWidth="1"/>
    <col min="7672" max="7672" width="8.28515625" style="23" customWidth="1"/>
    <col min="7673" max="7674" width="9.140625" style="23"/>
    <col min="7675" max="7675" width="2.42578125" style="23" customWidth="1"/>
    <col min="7676" max="7676" width="5.85546875" style="23" customWidth="1"/>
    <col min="7677" max="7677" width="2.85546875" style="23" customWidth="1"/>
    <col min="7678" max="7678" width="6" style="23" customWidth="1"/>
    <col min="7679" max="7682" width="0" style="23" hidden="1" customWidth="1"/>
    <col min="7683" max="7683" width="9.140625" style="23"/>
    <col min="7684" max="7684" width="14.28515625" style="23" customWidth="1"/>
    <col min="7685" max="7685" width="13.28515625" style="23" customWidth="1"/>
    <col min="7686" max="7922" width="9.140625" style="23"/>
    <col min="7923" max="7923" width="4.7109375" style="23" customWidth="1"/>
    <col min="7924" max="7924" width="9.140625" style="23"/>
    <col min="7925" max="7925" width="3.42578125" style="23" bestFit="1" customWidth="1"/>
    <col min="7926" max="7926" width="5.140625" style="23" customWidth="1"/>
    <col min="7927" max="7927" width="4" style="23" customWidth="1"/>
    <col min="7928" max="7928" width="8.28515625" style="23" customWidth="1"/>
    <col min="7929" max="7930" width="9.140625" style="23"/>
    <col min="7931" max="7931" width="2.42578125" style="23" customWidth="1"/>
    <col min="7932" max="7932" width="5.85546875" style="23" customWidth="1"/>
    <col min="7933" max="7933" width="2.85546875" style="23" customWidth="1"/>
    <col min="7934" max="7934" width="6" style="23" customWidth="1"/>
    <col min="7935" max="7938" width="0" style="23" hidden="1" customWidth="1"/>
    <col min="7939" max="7939" width="9.140625" style="23"/>
    <col min="7940" max="7940" width="14.28515625" style="23" customWidth="1"/>
    <col min="7941" max="7941" width="13.28515625" style="23" customWidth="1"/>
    <col min="7942" max="8178" width="9.140625" style="23"/>
    <col min="8179" max="8179" width="4.7109375" style="23" customWidth="1"/>
    <col min="8180" max="8180" width="9.140625" style="23"/>
    <col min="8181" max="8181" width="3.42578125" style="23" bestFit="1" customWidth="1"/>
    <col min="8182" max="8182" width="5.140625" style="23" customWidth="1"/>
    <col min="8183" max="8183" width="4" style="23" customWidth="1"/>
    <col min="8184" max="8184" width="8.28515625" style="23" customWidth="1"/>
    <col min="8185" max="8186" width="9.140625" style="23"/>
    <col min="8187" max="8187" width="2.42578125" style="23" customWidth="1"/>
    <col min="8188" max="8188" width="5.85546875" style="23" customWidth="1"/>
    <col min="8189" max="8189" width="2.85546875" style="23" customWidth="1"/>
    <col min="8190" max="8190" width="6" style="23" customWidth="1"/>
    <col min="8191" max="8194" width="0" style="23" hidden="1" customWidth="1"/>
    <col min="8195" max="8195" width="9.140625" style="23"/>
    <col min="8196" max="8196" width="14.28515625" style="23" customWidth="1"/>
    <col min="8197" max="8197" width="13.28515625" style="23" customWidth="1"/>
    <col min="8198" max="8434" width="9.140625" style="23"/>
    <col min="8435" max="8435" width="4.7109375" style="23" customWidth="1"/>
    <col min="8436" max="8436" width="9.140625" style="23"/>
    <col min="8437" max="8437" width="3.42578125" style="23" bestFit="1" customWidth="1"/>
    <col min="8438" max="8438" width="5.140625" style="23" customWidth="1"/>
    <col min="8439" max="8439" width="4" style="23" customWidth="1"/>
    <col min="8440" max="8440" width="8.28515625" style="23" customWidth="1"/>
    <col min="8441" max="8442" width="9.140625" style="23"/>
    <col min="8443" max="8443" width="2.42578125" style="23" customWidth="1"/>
    <col min="8444" max="8444" width="5.85546875" style="23" customWidth="1"/>
    <col min="8445" max="8445" width="2.85546875" style="23" customWidth="1"/>
    <col min="8446" max="8446" width="6" style="23" customWidth="1"/>
    <col min="8447" max="8450" width="0" style="23" hidden="1" customWidth="1"/>
    <col min="8451" max="8451" width="9.140625" style="23"/>
    <col min="8452" max="8452" width="14.28515625" style="23" customWidth="1"/>
    <col min="8453" max="8453" width="13.28515625" style="23" customWidth="1"/>
    <col min="8454" max="8690" width="9.140625" style="23"/>
    <col min="8691" max="8691" width="4.7109375" style="23" customWidth="1"/>
    <col min="8692" max="8692" width="9.140625" style="23"/>
    <col min="8693" max="8693" width="3.42578125" style="23" bestFit="1" customWidth="1"/>
    <col min="8694" max="8694" width="5.140625" style="23" customWidth="1"/>
    <col min="8695" max="8695" width="4" style="23" customWidth="1"/>
    <col min="8696" max="8696" width="8.28515625" style="23" customWidth="1"/>
    <col min="8697" max="8698" width="9.140625" style="23"/>
    <col min="8699" max="8699" width="2.42578125" style="23" customWidth="1"/>
    <col min="8700" max="8700" width="5.85546875" style="23" customWidth="1"/>
    <col min="8701" max="8701" width="2.85546875" style="23" customWidth="1"/>
    <col min="8702" max="8702" width="6" style="23" customWidth="1"/>
    <col min="8703" max="8706" width="0" style="23" hidden="1" customWidth="1"/>
    <col min="8707" max="8707" width="9.140625" style="23"/>
    <col min="8708" max="8708" width="14.28515625" style="23" customWidth="1"/>
    <col min="8709" max="8709" width="13.28515625" style="23" customWidth="1"/>
    <col min="8710" max="8946" width="9.140625" style="23"/>
    <col min="8947" max="8947" width="4.7109375" style="23" customWidth="1"/>
    <col min="8948" max="8948" width="9.140625" style="23"/>
    <col min="8949" max="8949" width="3.42578125" style="23" bestFit="1" customWidth="1"/>
    <col min="8950" max="8950" width="5.140625" style="23" customWidth="1"/>
    <col min="8951" max="8951" width="4" style="23" customWidth="1"/>
    <col min="8952" max="8952" width="8.28515625" style="23" customWidth="1"/>
    <col min="8953" max="8954" width="9.140625" style="23"/>
    <col min="8955" max="8955" width="2.42578125" style="23" customWidth="1"/>
    <col min="8956" max="8956" width="5.85546875" style="23" customWidth="1"/>
    <col min="8957" max="8957" width="2.85546875" style="23" customWidth="1"/>
    <col min="8958" max="8958" width="6" style="23" customWidth="1"/>
    <col min="8959" max="8962" width="0" style="23" hidden="1" customWidth="1"/>
    <col min="8963" max="8963" width="9.140625" style="23"/>
    <col min="8964" max="8964" width="14.28515625" style="23" customWidth="1"/>
    <col min="8965" max="8965" width="13.28515625" style="23" customWidth="1"/>
    <col min="8966" max="9202" width="9.140625" style="23"/>
    <col min="9203" max="9203" width="4.7109375" style="23" customWidth="1"/>
    <col min="9204" max="9204" width="9.140625" style="23"/>
    <col min="9205" max="9205" width="3.42578125" style="23" bestFit="1" customWidth="1"/>
    <col min="9206" max="9206" width="5.140625" style="23" customWidth="1"/>
    <col min="9207" max="9207" width="4" style="23" customWidth="1"/>
    <col min="9208" max="9208" width="8.28515625" style="23" customWidth="1"/>
    <col min="9209" max="9210" width="9.140625" style="23"/>
    <col min="9211" max="9211" width="2.42578125" style="23" customWidth="1"/>
    <col min="9212" max="9212" width="5.85546875" style="23" customWidth="1"/>
    <col min="9213" max="9213" width="2.85546875" style="23" customWidth="1"/>
    <col min="9214" max="9214" width="6" style="23" customWidth="1"/>
    <col min="9215" max="9218" width="0" style="23" hidden="1" customWidth="1"/>
    <col min="9219" max="9219" width="9.140625" style="23"/>
    <col min="9220" max="9220" width="14.28515625" style="23" customWidth="1"/>
    <col min="9221" max="9221" width="13.28515625" style="23" customWidth="1"/>
    <col min="9222" max="9458" width="9.140625" style="23"/>
    <col min="9459" max="9459" width="4.7109375" style="23" customWidth="1"/>
    <col min="9460" max="9460" width="9.140625" style="23"/>
    <col min="9461" max="9461" width="3.42578125" style="23" bestFit="1" customWidth="1"/>
    <col min="9462" max="9462" width="5.140625" style="23" customWidth="1"/>
    <col min="9463" max="9463" width="4" style="23" customWidth="1"/>
    <col min="9464" max="9464" width="8.28515625" style="23" customWidth="1"/>
    <col min="9465" max="9466" width="9.140625" style="23"/>
    <col min="9467" max="9467" width="2.42578125" style="23" customWidth="1"/>
    <col min="9468" max="9468" width="5.85546875" style="23" customWidth="1"/>
    <col min="9469" max="9469" width="2.85546875" style="23" customWidth="1"/>
    <col min="9470" max="9470" width="6" style="23" customWidth="1"/>
    <col min="9471" max="9474" width="0" style="23" hidden="1" customWidth="1"/>
    <col min="9475" max="9475" width="9.140625" style="23"/>
    <col min="9476" max="9476" width="14.28515625" style="23" customWidth="1"/>
    <col min="9477" max="9477" width="13.28515625" style="23" customWidth="1"/>
    <col min="9478" max="9714" width="9.140625" style="23"/>
    <col min="9715" max="9715" width="4.7109375" style="23" customWidth="1"/>
    <col min="9716" max="9716" width="9.140625" style="23"/>
    <col min="9717" max="9717" width="3.42578125" style="23" bestFit="1" customWidth="1"/>
    <col min="9718" max="9718" width="5.140625" style="23" customWidth="1"/>
    <col min="9719" max="9719" width="4" style="23" customWidth="1"/>
    <col min="9720" max="9720" width="8.28515625" style="23" customWidth="1"/>
    <col min="9721" max="9722" width="9.140625" style="23"/>
    <col min="9723" max="9723" width="2.42578125" style="23" customWidth="1"/>
    <col min="9724" max="9724" width="5.85546875" style="23" customWidth="1"/>
    <col min="9725" max="9725" width="2.85546875" style="23" customWidth="1"/>
    <col min="9726" max="9726" width="6" style="23" customWidth="1"/>
    <col min="9727" max="9730" width="0" style="23" hidden="1" customWidth="1"/>
    <col min="9731" max="9731" width="9.140625" style="23"/>
    <col min="9732" max="9732" width="14.28515625" style="23" customWidth="1"/>
    <col min="9733" max="9733" width="13.28515625" style="23" customWidth="1"/>
    <col min="9734" max="9970" width="9.140625" style="23"/>
    <col min="9971" max="9971" width="4.7109375" style="23" customWidth="1"/>
    <col min="9972" max="9972" width="9.140625" style="23"/>
    <col min="9973" max="9973" width="3.42578125" style="23" bestFit="1" customWidth="1"/>
    <col min="9974" max="9974" width="5.140625" style="23" customWidth="1"/>
    <col min="9975" max="9975" width="4" style="23" customWidth="1"/>
    <col min="9976" max="9976" width="8.28515625" style="23" customWidth="1"/>
    <col min="9977" max="9978" width="9.140625" style="23"/>
    <col min="9979" max="9979" width="2.42578125" style="23" customWidth="1"/>
    <col min="9980" max="9980" width="5.85546875" style="23" customWidth="1"/>
    <col min="9981" max="9981" width="2.85546875" style="23" customWidth="1"/>
    <col min="9982" max="9982" width="6" style="23" customWidth="1"/>
    <col min="9983" max="9986" width="0" style="23" hidden="1" customWidth="1"/>
    <col min="9987" max="9987" width="9.140625" style="23"/>
    <col min="9988" max="9988" width="14.28515625" style="23" customWidth="1"/>
    <col min="9989" max="9989" width="13.28515625" style="23" customWidth="1"/>
    <col min="9990" max="10226" width="9.140625" style="23"/>
    <col min="10227" max="10227" width="4.7109375" style="23" customWidth="1"/>
    <col min="10228" max="10228" width="9.140625" style="23"/>
    <col min="10229" max="10229" width="3.42578125" style="23" bestFit="1" customWidth="1"/>
    <col min="10230" max="10230" width="5.140625" style="23" customWidth="1"/>
    <col min="10231" max="10231" width="4" style="23" customWidth="1"/>
    <col min="10232" max="10232" width="8.28515625" style="23" customWidth="1"/>
    <col min="10233" max="10234" width="9.140625" style="23"/>
    <col min="10235" max="10235" width="2.42578125" style="23" customWidth="1"/>
    <col min="10236" max="10236" width="5.85546875" style="23" customWidth="1"/>
    <col min="10237" max="10237" width="2.85546875" style="23" customWidth="1"/>
    <col min="10238" max="10238" width="6" style="23" customWidth="1"/>
    <col min="10239" max="10242" width="0" style="23" hidden="1" customWidth="1"/>
    <col min="10243" max="10243" width="9.140625" style="23"/>
    <col min="10244" max="10244" width="14.28515625" style="23" customWidth="1"/>
    <col min="10245" max="10245" width="13.28515625" style="23" customWidth="1"/>
    <col min="10246" max="10482" width="9.140625" style="23"/>
    <col min="10483" max="10483" width="4.7109375" style="23" customWidth="1"/>
    <col min="10484" max="10484" width="9.140625" style="23"/>
    <col min="10485" max="10485" width="3.42578125" style="23" bestFit="1" customWidth="1"/>
    <col min="10486" max="10486" width="5.140625" style="23" customWidth="1"/>
    <col min="10487" max="10487" width="4" style="23" customWidth="1"/>
    <col min="10488" max="10488" width="8.28515625" style="23" customWidth="1"/>
    <col min="10489" max="10490" width="9.140625" style="23"/>
    <col min="10491" max="10491" width="2.42578125" style="23" customWidth="1"/>
    <col min="10492" max="10492" width="5.85546875" style="23" customWidth="1"/>
    <col min="10493" max="10493" width="2.85546875" style="23" customWidth="1"/>
    <col min="10494" max="10494" width="6" style="23" customWidth="1"/>
    <col min="10495" max="10498" width="0" style="23" hidden="1" customWidth="1"/>
    <col min="10499" max="10499" width="9.140625" style="23"/>
    <col min="10500" max="10500" width="14.28515625" style="23" customWidth="1"/>
    <col min="10501" max="10501" width="13.28515625" style="23" customWidth="1"/>
    <col min="10502" max="10738" width="9.140625" style="23"/>
    <col min="10739" max="10739" width="4.7109375" style="23" customWidth="1"/>
    <col min="10740" max="10740" width="9.140625" style="23"/>
    <col min="10741" max="10741" width="3.42578125" style="23" bestFit="1" customWidth="1"/>
    <col min="10742" max="10742" width="5.140625" style="23" customWidth="1"/>
    <col min="10743" max="10743" width="4" style="23" customWidth="1"/>
    <col min="10744" max="10744" width="8.28515625" style="23" customWidth="1"/>
    <col min="10745" max="10746" width="9.140625" style="23"/>
    <col min="10747" max="10747" width="2.42578125" style="23" customWidth="1"/>
    <col min="10748" max="10748" width="5.85546875" style="23" customWidth="1"/>
    <col min="10749" max="10749" width="2.85546875" style="23" customWidth="1"/>
    <col min="10750" max="10750" width="6" style="23" customWidth="1"/>
    <col min="10751" max="10754" width="0" style="23" hidden="1" customWidth="1"/>
    <col min="10755" max="10755" width="9.140625" style="23"/>
    <col min="10756" max="10756" width="14.28515625" style="23" customWidth="1"/>
    <col min="10757" max="10757" width="13.28515625" style="23" customWidth="1"/>
    <col min="10758" max="10994" width="9.140625" style="23"/>
    <col min="10995" max="10995" width="4.7109375" style="23" customWidth="1"/>
    <col min="10996" max="10996" width="9.140625" style="23"/>
    <col min="10997" max="10997" width="3.42578125" style="23" bestFit="1" customWidth="1"/>
    <col min="10998" max="10998" width="5.140625" style="23" customWidth="1"/>
    <col min="10999" max="10999" width="4" style="23" customWidth="1"/>
    <col min="11000" max="11000" width="8.28515625" style="23" customWidth="1"/>
    <col min="11001" max="11002" width="9.140625" style="23"/>
    <col min="11003" max="11003" width="2.42578125" style="23" customWidth="1"/>
    <col min="11004" max="11004" width="5.85546875" style="23" customWidth="1"/>
    <col min="11005" max="11005" width="2.85546875" style="23" customWidth="1"/>
    <col min="11006" max="11006" width="6" style="23" customWidth="1"/>
    <col min="11007" max="11010" width="0" style="23" hidden="1" customWidth="1"/>
    <col min="11011" max="11011" width="9.140625" style="23"/>
    <col min="11012" max="11012" width="14.28515625" style="23" customWidth="1"/>
    <col min="11013" max="11013" width="13.28515625" style="23" customWidth="1"/>
    <col min="11014" max="11250" width="9.140625" style="23"/>
    <col min="11251" max="11251" width="4.7109375" style="23" customWidth="1"/>
    <col min="11252" max="11252" width="9.140625" style="23"/>
    <col min="11253" max="11253" width="3.42578125" style="23" bestFit="1" customWidth="1"/>
    <col min="11254" max="11254" width="5.140625" style="23" customWidth="1"/>
    <col min="11255" max="11255" width="4" style="23" customWidth="1"/>
    <col min="11256" max="11256" width="8.28515625" style="23" customWidth="1"/>
    <col min="11257" max="11258" width="9.140625" style="23"/>
    <col min="11259" max="11259" width="2.42578125" style="23" customWidth="1"/>
    <col min="11260" max="11260" width="5.85546875" style="23" customWidth="1"/>
    <col min="11261" max="11261" width="2.85546875" style="23" customWidth="1"/>
    <col min="11262" max="11262" width="6" style="23" customWidth="1"/>
    <col min="11263" max="11266" width="0" style="23" hidden="1" customWidth="1"/>
    <col min="11267" max="11267" width="9.140625" style="23"/>
    <col min="11268" max="11268" width="14.28515625" style="23" customWidth="1"/>
    <col min="11269" max="11269" width="13.28515625" style="23" customWidth="1"/>
    <col min="11270" max="11506" width="9.140625" style="23"/>
    <col min="11507" max="11507" width="4.7109375" style="23" customWidth="1"/>
    <col min="11508" max="11508" width="9.140625" style="23"/>
    <col min="11509" max="11509" width="3.42578125" style="23" bestFit="1" customWidth="1"/>
    <col min="11510" max="11510" width="5.140625" style="23" customWidth="1"/>
    <col min="11511" max="11511" width="4" style="23" customWidth="1"/>
    <col min="11512" max="11512" width="8.28515625" style="23" customWidth="1"/>
    <col min="11513" max="11514" width="9.140625" style="23"/>
    <col min="11515" max="11515" width="2.42578125" style="23" customWidth="1"/>
    <col min="11516" max="11516" width="5.85546875" style="23" customWidth="1"/>
    <col min="11517" max="11517" width="2.85546875" style="23" customWidth="1"/>
    <col min="11518" max="11518" width="6" style="23" customWidth="1"/>
    <col min="11519" max="11522" width="0" style="23" hidden="1" customWidth="1"/>
    <col min="11523" max="11523" width="9.140625" style="23"/>
    <col min="11524" max="11524" width="14.28515625" style="23" customWidth="1"/>
    <col min="11525" max="11525" width="13.28515625" style="23" customWidth="1"/>
    <col min="11526" max="11762" width="9.140625" style="23"/>
    <col min="11763" max="11763" width="4.7109375" style="23" customWidth="1"/>
    <col min="11764" max="11764" width="9.140625" style="23"/>
    <col min="11765" max="11765" width="3.42578125" style="23" bestFit="1" customWidth="1"/>
    <col min="11766" max="11766" width="5.140625" style="23" customWidth="1"/>
    <col min="11767" max="11767" width="4" style="23" customWidth="1"/>
    <col min="11768" max="11768" width="8.28515625" style="23" customWidth="1"/>
    <col min="11769" max="11770" width="9.140625" style="23"/>
    <col min="11771" max="11771" width="2.42578125" style="23" customWidth="1"/>
    <col min="11772" max="11772" width="5.85546875" style="23" customWidth="1"/>
    <col min="11773" max="11773" width="2.85546875" style="23" customWidth="1"/>
    <col min="11774" max="11774" width="6" style="23" customWidth="1"/>
    <col min="11775" max="11778" width="0" style="23" hidden="1" customWidth="1"/>
    <col min="11779" max="11779" width="9.140625" style="23"/>
    <col min="11780" max="11780" width="14.28515625" style="23" customWidth="1"/>
    <col min="11781" max="11781" width="13.28515625" style="23" customWidth="1"/>
    <col min="11782" max="12018" width="9.140625" style="23"/>
    <col min="12019" max="12019" width="4.7109375" style="23" customWidth="1"/>
    <col min="12020" max="12020" width="9.140625" style="23"/>
    <col min="12021" max="12021" width="3.42578125" style="23" bestFit="1" customWidth="1"/>
    <col min="12022" max="12022" width="5.140625" style="23" customWidth="1"/>
    <col min="12023" max="12023" width="4" style="23" customWidth="1"/>
    <col min="12024" max="12024" width="8.28515625" style="23" customWidth="1"/>
    <col min="12025" max="12026" width="9.140625" style="23"/>
    <col min="12027" max="12027" width="2.42578125" style="23" customWidth="1"/>
    <col min="12028" max="12028" width="5.85546875" style="23" customWidth="1"/>
    <col min="12029" max="12029" width="2.85546875" style="23" customWidth="1"/>
    <col min="12030" max="12030" width="6" style="23" customWidth="1"/>
    <col min="12031" max="12034" width="0" style="23" hidden="1" customWidth="1"/>
    <col min="12035" max="12035" width="9.140625" style="23"/>
    <col min="12036" max="12036" width="14.28515625" style="23" customWidth="1"/>
    <col min="12037" max="12037" width="13.28515625" style="23" customWidth="1"/>
    <col min="12038" max="12274" width="9.140625" style="23"/>
    <col min="12275" max="12275" width="4.7109375" style="23" customWidth="1"/>
    <col min="12276" max="12276" width="9.140625" style="23"/>
    <col min="12277" max="12277" width="3.42578125" style="23" bestFit="1" customWidth="1"/>
    <col min="12278" max="12278" width="5.140625" style="23" customWidth="1"/>
    <col min="12279" max="12279" width="4" style="23" customWidth="1"/>
    <col min="12280" max="12280" width="8.28515625" style="23" customWidth="1"/>
    <col min="12281" max="12282" width="9.140625" style="23"/>
    <col min="12283" max="12283" width="2.42578125" style="23" customWidth="1"/>
    <col min="12284" max="12284" width="5.85546875" style="23" customWidth="1"/>
    <col min="12285" max="12285" width="2.85546875" style="23" customWidth="1"/>
    <col min="12286" max="12286" width="6" style="23" customWidth="1"/>
    <col min="12287" max="12290" width="0" style="23" hidden="1" customWidth="1"/>
    <col min="12291" max="12291" width="9.140625" style="23"/>
    <col min="12292" max="12292" width="14.28515625" style="23" customWidth="1"/>
    <col min="12293" max="12293" width="13.28515625" style="23" customWidth="1"/>
    <col min="12294" max="12530" width="9.140625" style="23"/>
    <col min="12531" max="12531" width="4.7109375" style="23" customWidth="1"/>
    <col min="12532" max="12532" width="9.140625" style="23"/>
    <col min="12533" max="12533" width="3.42578125" style="23" bestFit="1" customWidth="1"/>
    <col min="12534" max="12534" width="5.140625" style="23" customWidth="1"/>
    <col min="12535" max="12535" width="4" style="23" customWidth="1"/>
    <col min="12536" max="12536" width="8.28515625" style="23" customWidth="1"/>
    <col min="12537" max="12538" width="9.140625" style="23"/>
    <col min="12539" max="12539" width="2.42578125" style="23" customWidth="1"/>
    <col min="12540" max="12540" width="5.85546875" style="23" customWidth="1"/>
    <col min="12541" max="12541" width="2.85546875" style="23" customWidth="1"/>
    <col min="12542" max="12542" width="6" style="23" customWidth="1"/>
    <col min="12543" max="12546" width="0" style="23" hidden="1" customWidth="1"/>
    <col min="12547" max="12547" width="9.140625" style="23"/>
    <col min="12548" max="12548" width="14.28515625" style="23" customWidth="1"/>
    <col min="12549" max="12549" width="13.28515625" style="23" customWidth="1"/>
    <col min="12550" max="12786" width="9.140625" style="23"/>
    <col min="12787" max="12787" width="4.7109375" style="23" customWidth="1"/>
    <col min="12788" max="12788" width="9.140625" style="23"/>
    <col min="12789" max="12789" width="3.42578125" style="23" bestFit="1" customWidth="1"/>
    <col min="12790" max="12790" width="5.140625" style="23" customWidth="1"/>
    <col min="12791" max="12791" width="4" style="23" customWidth="1"/>
    <col min="12792" max="12792" width="8.28515625" style="23" customWidth="1"/>
    <col min="12793" max="12794" width="9.140625" style="23"/>
    <col min="12795" max="12795" width="2.42578125" style="23" customWidth="1"/>
    <col min="12796" max="12796" width="5.85546875" style="23" customWidth="1"/>
    <col min="12797" max="12797" width="2.85546875" style="23" customWidth="1"/>
    <col min="12798" max="12798" width="6" style="23" customWidth="1"/>
    <col min="12799" max="12802" width="0" style="23" hidden="1" customWidth="1"/>
    <col min="12803" max="12803" width="9.140625" style="23"/>
    <col min="12804" max="12804" width="14.28515625" style="23" customWidth="1"/>
    <col min="12805" max="12805" width="13.28515625" style="23" customWidth="1"/>
    <col min="12806" max="13042" width="9.140625" style="23"/>
    <col min="13043" max="13043" width="4.7109375" style="23" customWidth="1"/>
    <col min="13044" max="13044" width="9.140625" style="23"/>
    <col min="13045" max="13045" width="3.42578125" style="23" bestFit="1" customWidth="1"/>
    <col min="13046" max="13046" width="5.140625" style="23" customWidth="1"/>
    <col min="13047" max="13047" width="4" style="23" customWidth="1"/>
    <col min="13048" max="13048" width="8.28515625" style="23" customWidth="1"/>
    <col min="13049" max="13050" width="9.140625" style="23"/>
    <col min="13051" max="13051" width="2.42578125" style="23" customWidth="1"/>
    <col min="13052" max="13052" width="5.85546875" style="23" customWidth="1"/>
    <col min="13053" max="13053" width="2.85546875" style="23" customWidth="1"/>
    <col min="13054" max="13054" width="6" style="23" customWidth="1"/>
    <col min="13055" max="13058" width="0" style="23" hidden="1" customWidth="1"/>
    <col min="13059" max="13059" width="9.140625" style="23"/>
    <col min="13060" max="13060" width="14.28515625" style="23" customWidth="1"/>
    <col min="13061" max="13061" width="13.28515625" style="23" customWidth="1"/>
    <col min="13062" max="13298" width="9.140625" style="23"/>
    <col min="13299" max="13299" width="4.7109375" style="23" customWidth="1"/>
    <col min="13300" max="13300" width="9.140625" style="23"/>
    <col min="13301" max="13301" width="3.42578125" style="23" bestFit="1" customWidth="1"/>
    <col min="13302" max="13302" width="5.140625" style="23" customWidth="1"/>
    <col min="13303" max="13303" width="4" style="23" customWidth="1"/>
    <col min="13304" max="13304" width="8.28515625" style="23" customWidth="1"/>
    <col min="13305" max="13306" width="9.140625" style="23"/>
    <col min="13307" max="13307" width="2.42578125" style="23" customWidth="1"/>
    <col min="13308" max="13308" width="5.85546875" style="23" customWidth="1"/>
    <col min="13309" max="13309" width="2.85546875" style="23" customWidth="1"/>
    <col min="13310" max="13310" width="6" style="23" customWidth="1"/>
    <col min="13311" max="13314" width="0" style="23" hidden="1" customWidth="1"/>
    <col min="13315" max="13315" width="9.140625" style="23"/>
    <col min="13316" max="13316" width="14.28515625" style="23" customWidth="1"/>
    <col min="13317" max="13317" width="13.28515625" style="23" customWidth="1"/>
    <col min="13318" max="13554" width="9.140625" style="23"/>
    <col min="13555" max="13555" width="4.7109375" style="23" customWidth="1"/>
    <col min="13556" max="13556" width="9.140625" style="23"/>
    <col min="13557" max="13557" width="3.42578125" style="23" bestFit="1" customWidth="1"/>
    <col min="13558" max="13558" width="5.140625" style="23" customWidth="1"/>
    <col min="13559" max="13559" width="4" style="23" customWidth="1"/>
    <col min="13560" max="13560" width="8.28515625" style="23" customWidth="1"/>
    <col min="13561" max="13562" width="9.140625" style="23"/>
    <col min="13563" max="13563" width="2.42578125" style="23" customWidth="1"/>
    <col min="13564" max="13564" width="5.85546875" style="23" customWidth="1"/>
    <col min="13565" max="13565" width="2.85546875" style="23" customWidth="1"/>
    <col min="13566" max="13566" width="6" style="23" customWidth="1"/>
    <col min="13567" max="13570" width="0" style="23" hidden="1" customWidth="1"/>
    <col min="13571" max="13571" width="9.140625" style="23"/>
    <col min="13572" max="13572" width="14.28515625" style="23" customWidth="1"/>
    <col min="13573" max="13573" width="13.28515625" style="23" customWidth="1"/>
    <col min="13574" max="13810" width="9.140625" style="23"/>
    <col min="13811" max="13811" width="4.7109375" style="23" customWidth="1"/>
    <col min="13812" max="13812" width="9.140625" style="23"/>
    <col min="13813" max="13813" width="3.42578125" style="23" bestFit="1" customWidth="1"/>
    <col min="13814" max="13814" width="5.140625" style="23" customWidth="1"/>
    <col min="13815" max="13815" width="4" style="23" customWidth="1"/>
    <col min="13816" max="13816" width="8.28515625" style="23" customWidth="1"/>
    <col min="13817" max="13818" width="9.140625" style="23"/>
    <col min="13819" max="13819" width="2.42578125" style="23" customWidth="1"/>
    <col min="13820" max="13820" width="5.85546875" style="23" customWidth="1"/>
    <col min="13821" max="13821" width="2.85546875" style="23" customWidth="1"/>
    <col min="13822" max="13822" width="6" style="23" customWidth="1"/>
    <col min="13823" max="13826" width="0" style="23" hidden="1" customWidth="1"/>
    <col min="13827" max="13827" width="9.140625" style="23"/>
    <col min="13828" max="13828" width="14.28515625" style="23" customWidth="1"/>
    <col min="13829" max="13829" width="13.28515625" style="23" customWidth="1"/>
    <col min="13830" max="14066" width="9.140625" style="23"/>
    <col min="14067" max="14067" width="4.7109375" style="23" customWidth="1"/>
    <col min="14068" max="14068" width="9.140625" style="23"/>
    <col min="14069" max="14069" width="3.42578125" style="23" bestFit="1" customWidth="1"/>
    <col min="14070" max="14070" width="5.140625" style="23" customWidth="1"/>
    <col min="14071" max="14071" width="4" style="23" customWidth="1"/>
    <col min="14072" max="14072" width="8.28515625" style="23" customWidth="1"/>
    <col min="14073" max="14074" width="9.140625" style="23"/>
    <col min="14075" max="14075" width="2.42578125" style="23" customWidth="1"/>
    <col min="14076" max="14076" width="5.85546875" style="23" customWidth="1"/>
    <col min="14077" max="14077" width="2.85546875" style="23" customWidth="1"/>
    <col min="14078" max="14078" width="6" style="23" customWidth="1"/>
    <col min="14079" max="14082" width="0" style="23" hidden="1" customWidth="1"/>
    <col min="14083" max="14083" width="9.140625" style="23"/>
    <col min="14084" max="14084" width="14.28515625" style="23" customWidth="1"/>
    <col min="14085" max="14085" width="13.28515625" style="23" customWidth="1"/>
    <col min="14086" max="14322" width="9.140625" style="23"/>
    <col min="14323" max="14323" width="4.7109375" style="23" customWidth="1"/>
    <col min="14324" max="14324" width="9.140625" style="23"/>
    <col min="14325" max="14325" width="3.42578125" style="23" bestFit="1" customWidth="1"/>
    <col min="14326" max="14326" width="5.140625" style="23" customWidth="1"/>
    <col min="14327" max="14327" width="4" style="23" customWidth="1"/>
    <col min="14328" max="14328" width="8.28515625" style="23" customWidth="1"/>
    <col min="14329" max="14330" width="9.140625" style="23"/>
    <col min="14331" max="14331" width="2.42578125" style="23" customWidth="1"/>
    <col min="14332" max="14332" width="5.85546875" style="23" customWidth="1"/>
    <col min="14333" max="14333" width="2.85546875" style="23" customWidth="1"/>
    <col min="14334" max="14334" width="6" style="23" customWidth="1"/>
    <col min="14335" max="14338" width="0" style="23" hidden="1" customWidth="1"/>
    <col min="14339" max="14339" width="9.140625" style="23"/>
    <col min="14340" max="14340" width="14.28515625" style="23" customWidth="1"/>
    <col min="14341" max="14341" width="13.28515625" style="23" customWidth="1"/>
    <col min="14342" max="14578" width="9.140625" style="23"/>
    <col min="14579" max="14579" width="4.7109375" style="23" customWidth="1"/>
    <col min="14580" max="14580" width="9.140625" style="23"/>
    <col min="14581" max="14581" width="3.42578125" style="23" bestFit="1" customWidth="1"/>
    <col min="14582" max="14582" width="5.140625" style="23" customWidth="1"/>
    <col min="14583" max="14583" width="4" style="23" customWidth="1"/>
    <col min="14584" max="14584" width="8.28515625" style="23" customWidth="1"/>
    <col min="14585" max="14586" width="9.140625" style="23"/>
    <col min="14587" max="14587" width="2.42578125" style="23" customWidth="1"/>
    <col min="14588" max="14588" width="5.85546875" style="23" customWidth="1"/>
    <col min="14589" max="14589" width="2.85546875" style="23" customWidth="1"/>
    <col min="14590" max="14590" width="6" style="23" customWidth="1"/>
    <col min="14591" max="14594" width="0" style="23" hidden="1" customWidth="1"/>
    <col min="14595" max="14595" width="9.140625" style="23"/>
    <col min="14596" max="14596" width="14.28515625" style="23" customWidth="1"/>
    <col min="14597" max="14597" width="13.28515625" style="23" customWidth="1"/>
    <col min="14598" max="14834" width="9.140625" style="23"/>
    <col min="14835" max="14835" width="4.7109375" style="23" customWidth="1"/>
    <col min="14836" max="14836" width="9.140625" style="23"/>
    <col min="14837" max="14837" width="3.42578125" style="23" bestFit="1" customWidth="1"/>
    <col min="14838" max="14838" width="5.140625" style="23" customWidth="1"/>
    <col min="14839" max="14839" width="4" style="23" customWidth="1"/>
    <col min="14840" max="14840" width="8.28515625" style="23" customWidth="1"/>
    <col min="14841" max="14842" width="9.140625" style="23"/>
    <col min="14843" max="14843" width="2.42578125" style="23" customWidth="1"/>
    <col min="14844" max="14844" width="5.85546875" style="23" customWidth="1"/>
    <col min="14845" max="14845" width="2.85546875" style="23" customWidth="1"/>
    <col min="14846" max="14846" width="6" style="23" customWidth="1"/>
    <col min="14847" max="14850" width="0" style="23" hidden="1" customWidth="1"/>
    <col min="14851" max="14851" width="9.140625" style="23"/>
    <col min="14852" max="14852" width="14.28515625" style="23" customWidth="1"/>
    <col min="14853" max="14853" width="13.28515625" style="23" customWidth="1"/>
    <col min="14854" max="15090" width="9.140625" style="23"/>
    <col min="15091" max="15091" width="4.7109375" style="23" customWidth="1"/>
    <col min="15092" max="15092" width="9.140625" style="23"/>
    <col min="15093" max="15093" width="3.42578125" style="23" bestFit="1" customWidth="1"/>
    <col min="15094" max="15094" width="5.140625" style="23" customWidth="1"/>
    <col min="15095" max="15095" width="4" style="23" customWidth="1"/>
    <col min="15096" max="15096" width="8.28515625" style="23" customWidth="1"/>
    <col min="15097" max="15098" width="9.140625" style="23"/>
    <col min="15099" max="15099" width="2.42578125" style="23" customWidth="1"/>
    <col min="15100" max="15100" width="5.85546875" style="23" customWidth="1"/>
    <col min="15101" max="15101" width="2.85546875" style="23" customWidth="1"/>
    <col min="15102" max="15102" width="6" style="23" customWidth="1"/>
    <col min="15103" max="15106" width="0" style="23" hidden="1" customWidth="1"/>
    <col min="15107" max="15107" width="9.140625" style="23"/>
    <col min="15108" max="15108" width="14.28515625" style="23" customWidth="1"/>
    <col min="15109" max="15109" width="13.28515625" style="23" customWidth="1"/>
    <col min="15110" max="15346" width="9.140625" style="23"/>
    <col min="15347" max="15347" width="4.7109375" style="23" customWidth="1"/>
    <col min="15348" max="15348" width="9.140625" style="23"/>
    <col min="15349" max="15349" width="3.42578125" style="23" bestFit="1" customWidth="1"/>
    <col min="15350" max="15350" width="5.140625" style="23" customWidth="1"/>
    <col min="15351" max="15351" width="4" style="23" customWidth="1"/>
    <col min="15352" max="15352" width="8.28515625" style="23" customWidth="1"/>
    <col min="15353" max="15354" width="9.140625" style="23"/>
    <col min="15355" max="15355" width="2.42578125" style="23" customWidth="1"/>
    <col min="15356" max="15356" width="5.85546875" style="23" customWidth="1"/>
    <col min="15357" max="15357" width="2.85546875" style="23" customWidth="1"/>
    <col min="15358" max="15358" width="6" style="23" customWidth="1"/>
    <col min="15359" max="15362" width="0" style="23" hidden="1" customWidth="1"/>
    <col min="15363" max="15363" width="9.140625" style="23"/>
    <col min="15364" max="15364" width="14.28515625" style="23" customWidth="1"/>
    <col min="15365" max="15365" width="13.28515625" style="23" customWidth="1"/>
    <col min="15366" max="15602" width="9.140625" style="23"/>
    <col min="15603" max="15603" width="4.7109375" style="23" customWidth="1"/>
    <col min="15604" max="15604" width="9.140625" style="23"/>
    <col min="15605" max="15605" width="3.42578125" style="23" bestFit="1" customWidth="1"/>
    <col min="15606" max="15606" width="5.140625" style="23" customWidth="1"/>
    <col min="15607" max="15607" width="4" style="23" customWidth="1"/>
    <col min="15608" max="15608" width="8.28515625" style="23" customWidth="1"/>
    <col min="15609" max="15610" width="9.140625" style="23"/>
    <col min="15611" max="15611" width="2.42578125" style="23" customWidth="1"/>
    <col min="15612" max="15612" width="5.85546875" style="23" customWidth="1"/>
    <col min="15613" max="15613" width="2.85546875" style="23" customWidth="1"/>
    <col min="15614" max="15614" width="6" style="23" customWidth="1"/>
    <col min="15615" max="15618" width="0" style="23" hidden="1" customWidth="1"/>
    <col min="15619" max="15619" width="9.140625" style="23"/>
    <col min="15620" max="15620" width="14.28515625" style="23" customWidth="1"/>
    <col min="15621" max="15621" width="13.28515625" style="23" customWidth="1"/>
    <col min="15622" max="15858" width="9.140625" style="23"/>
    <col min="15859" max="15859" width="4.7109375" style="23" customWidth="1"/>
    <col min="15860" max="15860" width="9.140625" style="23"/>
    <col min="15861" max="15861" width="3.42578125" style="23" bestFit="1" customWidth="1"/>
    <col min="15862" max="15862" width="5.140625" style="23" customWidth="1"/>
    <col min="15863" max="15863" width="4" style="23" customWidth="1"/>
    <col min="15864" max="15864" width="8.28515625" style="23" customWidth="1"/>
    <col min="15865" max="15866" width="9.140625" style="23"/>
    <col min="15867" max="15867" width="2.42578125" style="23" customWidth="1"/>
    <col min="15868" max="15868" width="5.85546875" style="23" customWidth="1"/>
    <col min="15869" max="15869" width="2.85546875" style="23" customWidth="1"/>
    <col min="15870" max="15870" width="6" style="23" customWidth="1"/>
    <col min="15871" max="15874" width="0" style="23" hidden="1" customWidth="1"/>
    <col min="15875" max="15875" width="9.140625" style="23"/>
    <col min="15876" max="15876" width="14.28515625" style="23" customWidth="1"/>
    <col min="15877" max="15877" width="13.28515625" style="23" customWidth="1"/>
    <col min="15878" max="16114" width="9.140625" style="23"/>
    <col min="16115" max="16115" width="4.7109375" style="23" customWidth="1"/>
    <col min="16116" max="16116" width="9.140625" style="23"/>
    <col min="16117" max="16117" width="3.42578125" style="23" bestFit="1" customWidth="1"/>
    <col min="16118" max="16118" width="5.140625" style="23" customWidth="1"/>
    <col min="16119" max="16119" width="4" style="23" customWidth="1"/>
    <col min="16120" max="16120" width="8.28515625" style="23" customWidth="1"/>
    <col min="16121" max="16122" width="9.140625" style="23"/>
    <col min="16123" max="16123" width="2.42578125" style="23" customWidth="1"/>
    <col min="16124" max="16124" width="5.85546875" style="23" customWidth="1"/>
    <col min="16125" max="16125" width="2.85546875" style="23" customWidth="1"/>
    <col min="16126" max="16126" width="6" style="23" customWidth="1"/>
    <col min="16127" max="16130" width="0" style="23" hidden="1" customWidth="1"/>
    <col min="16131" max="16131" width="9.140625" style="23"/>
    <col min="16132" max="16132" width="14.28515625" style="23" customWidth="1"/>
    <col min="16133" max="16133" width="13.28515625" style="23" customWidth="1"/>
    <col min="16134" max="16384" width="9.140625" style="23"/>
  </cols>
  <sheetData>
    <row r="1" spans="1:64" s="21" customFormat="1" ht="21" customHeight="1" thickBot="1">
      <c r="A1" s="22"/>
      <c r="B1" s="22"/>
      <c r="G1" s="2" t="s">
        <v>0</v>
      </c>
      <c r="H1" s="1"/>
      <c r="I1" s="1"/>
      <c r="J1" s="57"/>
      <c r="AD1" s="94"/>
      <c r="AE1" s="20" t="s">
        <v>35</v>
      </c>
      <c r="AF1" s="20" t="s">
        <v>34</v>
      </c>
      <c r="AG1" s="20" t="s">
        <v>33</v>
      </c>
      <c r="AH1" s="60" t="s">
        <v>46</v>
      </c>
      <c r="AI1" s="60" t="s">
        <v>47</v>
      </c>
      <c r="AJ1" s="60" t="s">
        <v>45</v>
      </c>
      <c r="AK1" s="94"/>
      <c r="AL1" s="94"/>
      <c r="AM1" s="94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64" ht="15" customHeight="1" thickBot="1">
      <c r="G2" s="3" t="s">
        <v>1</v>
      </c>
      <c r="H2" s="4"/>
      <c r="I2" s="5"/>
      <c r="J2" s="58"/>
      <c r="K2" s="3" t="s">
        <v>2</v>
      </c>
      <c r="L2" s="4"/>
      <c r="M2" s="5"/>
      <c r="N2" s="99" t="s">
        <v>73</v>
      </c>
      <c r="O2" s="60"/>
      <c r="X2"/>
      <c r="Y2"/>
      <c r="Z2"/>
      <c r="AD2" s="60" t="s">
        <v>51</v>
      </c>
      <c r="AE2" s="96">
        <f>ACOS((AH2^2+AI2^2-AJ2^2)/(2*AH2*AI2))*180/PI()</f>
        <v>36.869897645844013</v>
      </c>
      <c r="AF2" s="96">
        <f>ACOS((AI2^2+AJ2^2-AH2^2)/(2*AI2*AJ2))*180/PI()</f>
        <v>90</v>
      </c>
      <c r="AG2" s="96">
        <f>ACOS((AH2^2+AJ2^2-AI2^2)/(2*AH2*AJ2))*180/PI()</f>
        <v>53.13010235415598</v>
      </c>
      <c r="AH2" s="95">
        <f>H6</f>
        <v>10</v>
      </c>
      <c r="AI2" s="95">
        <f>H7</f>
        <v>8</v>
      </c>
      <c r="AJ2" s="95">
        <f>H8</f>
        <v>6</v>
      </c>
    </row>
    <row r="3" spans="1:64" ht="15.75" customHeight="1">
      <c r="D3" s="26" t="s">
        <v>29</v>
      </c>
      <c r="F3" s="60" t="str">
        <f>IF(H3&gt;0,"H","x")</f>
        <v>x</v>
      </c>
      <c r="G3" s="6" t="s">
        <v>3</v>
      </c>
      <c r="H3" s="74">
        <v>0</v>
      </c>
      <c r="I3" s="7" t="s">
        <v>4</v>
      </c>
      <c r="J3" s="20" t="s">
        <v>35</v>
      </c>
      <c r="K3" s="6" t="s">
        <v>3</v>
      </c>
      <c r="L3" s="77">
        <f>VLOOKUP($H$11,$AD$2:$AJ$23,2,FALSE)</f>
        <v>36.869897645844013</v>
      </c>
      <c r="M3" s="7" t="s">
        <v>4</v>
      </c>
      <c r="N3" s="100">
        <f>L3/24</f>
        <v>1.5362457352435006</v>
      </c>
      <c r="P3" s="62"/>
      <c r="X3"/>
      <c r="Y3"/>
      <c r="Z3"/>
      <c r="AC3"/>
      <c r="AD3" s="92" t="s">
        <v>52</v>
      </c>
      <c r="AE3" s="95">
        <f>H3</f>
        <v>0</v>
      </c>
      <c r="AF3" s="96">
        <f>ASIN(AH3*SIN(AE4*PI()/180)/AJ3)*180/PI()</f>
        <v>0</v>
      </c>
      <c r="AG3" s="96">
        <f>ASIN(AI3*SIN(AE4*PI()/180)/AJ3)*180/PI()</f>
        <v>0</v>
      </c>
      <c r="AH3" s="95">
        <f>H6</f>
        <v>10</v>
      </c>
      <c r="AI3" s="95">
        <f>H7</f>
        <v>8</v>
      </c>
      <c r="AJ3" s="96">
        <f>SQRT(AH3^2+AI3^2-2*(AH3*AI3*COS(AE3*PI()/180)))</f>
        <v>2</v>
      </c>
    </row>
    <row r="4" spans="1:64" ht="15.75">
      <c r="A4" s="23" t="s">
        <v>30</v>
      </c>
      <c r="B4" s="23" t="s">
        <v>31</v>
      </c>
      <c r="C4" s="24" t="e">
        <f>ASIN(2*((((x+y+z)/2)*(((x+y+z)/2)-x)*(((x+y+z)/2)-y)*(((x+y+z)/2)-z))^0.5/y)/z)*180/PI()</f>
        <v>#REF!</v>
      </c>
      <c r="D4" s="24" t="e">
        <f>IF(AND(C4=LARGE($C$4:$C$8,1),$C$10&lt;180),180-C4,C4)</f>
        <v>#REF!</v>
      </c>
      <c r="F4" s="60" t="str">
        <f>IF(H4&gt;0,"H","x")</f>
        <v>x</v>
      </c>
      <c r="G4" s="8" t="s">
        <v>5</v>
      </c>
      <c r="H4" s="75">
        <v>0</v>
      </c>
      <c r="I4" s="9" t="s">
        <v>4</v>
      </c>
      <c r="J4" s="20" t="s">
        <v>34</v>
      </c>
      <c r="K4" s="8" t="s">
        <v>5</v>
      </c>
      <c r="L4" s="78">
        <f>VLOOKUP($H$11,$AD$2:$AJ$23,3,FALSE)</f>
        <v>90</v>
      </c>
      <c r="M4" s="9" t="s">
        <v>4</v>
      </c>
      <c r="N4" s="100">
        <f t="shared" ref="N4:N5" si="0">L4/24</f>
        <v>3.75</v>
      </c>
      <c r="P4" s="62"/>
      <c r="X4"/>
      <c r="Y4"/>
      <c r="Z4"/>
      <c r="AC4"/>
      <c r="AD4" s="92" t="s">
        <v>53</v>
      </c>
      <c r="AE4" s="95">
        <f>H3</f>
        <v>0</v>
      </c>
      <c r="AF4" s="96">
        <f>ASIN(ROUNDDOWN((AH4*SIN(AE4*PI()/180)/AJ4),4))*180/PI()</f>
        <v>0</v>
      </c>
      <c r="AG4" s="97">
        <f>180-AE4-AF4</f>
        <v>180</v>
      </c>
      <c r="AH4" s="95">
        <f>H6</f>
        <v>10</v>
      </c>
      <c r="AI4" s="96">
        <f>SQRT(AH4^2+AJ4^2-2*(AH4*AJ4)*(COS(AG4*PI()/180)))</f>
        <v>16</v>
      </c>
      <c r="AJ4" s="95">
        <f>H8</f>
        <v>6</v>
      </c>
    </row>
    <row r="5" spans="1:64" ht="15.75">
      <c r="A5" s="23"/>
      <c r="B5" s="23"/>
      <c r="C5" s="24"/>
      <c r="D5" s="24"/>
      <c r="F5" s="60" t="str">
        <f>IF(H5&gt;0,"H","x")</f>
        <v>x</v>
      </c>
      <c r="G5" s="8" t="s">
        <v>6</v>
      </c>
      <c r="H5" s="75">
        <v>0</v>
      </c>
      <c r="I5" s="9" t="s">
        <v>4</v>
      </c>
      <c r="J5" s="20" t="s">
        <v>33</v>
      </c>
      <c r="K5" s="8" t="s">
        <v>6</v>
      </c>
      <c r="L5" s="78">
        <f>VLOOKUP($H$11,$AD$2:$AJ$23,4,FALSE)</f>
        <v>53.13010235415598</v>
      </c>
      <c r="M5" s="9" t="s">
        <v>4</v>
      </c>
      <c r="N5" s="100">
        <f t="shared" si="0"/>
        <v>2.2137542647564992</v>
      </c>
      <c r="P5" s="62"/>
      <c r="X5"/>
      <c r="Y5"/>
      <c r="Z5"/>
      <c r="AC5"/>
      <c r="AD5" s="92" t="s">
        <v>54</v>
      </c>
      <c r="AE5" s="95">
        <f>H3</f>
        <v>0</v>
      </c>
      <c r="AF5" s="97">
        <f>180-AE5-AG5</f>
        <v>180</v>
      </c>
      <c r="AG5" s="96">
        <f>ASIN(ROUNDDOWN(AI5*SIN(AE5*PI()/180)/AJ5,4))*180/PI()</f>
        <v>0</v>
      </c>
      <c r="AH5" s="96" t="e">
        <f>AI5*SIN(AF5*PI()/180)/SIN(AG5*PI()/180)</f>
        <v>#DIV/0!</v>
      </c>
      <c r="AI5" s="95">
        <f>H7</f>
        <v>8</v>
      </c>
      <c r="AJ5" s="95">
        <f>H8</f>
        <v>6</v>
      </c>
    </row>
    <row r="6" spans="1:64" ht="15">
      <c r="A6" s="23" t="s">
        <v>30</v>
      </c>
      <c r="B6" s="23" t="s">
        <v>32</v>
      </c>
      <c r="C6" s="24" t="e">
        <f>ASIN(2*((((x+y+z)/2)*(((x+y+z)/2)-x)*(((x+y+z)/2)-y)*(((x+y+z)/2)-z))^0.5)/x/z)*180/PI()</f>
        <v>#REF!</v>
      </c>
      <c r="D6" s="24" t="e">
        <f>IF(AND(C6=LARGE($C$4:$C$8,1),$C$10&lt;180),180-C6,C6)</f>
        <v>#REF!</v>
      </c>
      <c r="F6" s="60" t="str">
        <f>IF(H6&gt;0,"Z","x")</f>
        <v>Z</v>
      </c>
      <c r="G6" s="8" t="s">
        <v>7</v>
      </c>
      <c r="H6" s="75">
        <v>10</v>
      </c>
      <c r="I6" s="9" t="s">
        <v>8</v>
      </c>
      <c r="J6" s="60" t="s">
        <v>46</v>
      </c>
      <c r="K6" s="8" t="s">
        <v>7</v>
      </c>
      <c r="L6" s="78">
        <f>VLOOKUP($H$11,$AD$2:$AJ$23,5,FALSE)</f>
        <v>10</v>
      </c>
      <c r="M6" s="9" t="s">
        <v>8</v>
      </c>
      <c r="N6" s="98"/>
      <c r="P6" s="56"/>
      <c r="AC6"/>
      <c r="AD6" s="92" t="s">
        <v>55</v>
      </c>
      <c r="AE6" s="97">
        <f>180-AF6-AG6</f>
        <v>180</v>
      </c>
      <c r="AF6" s="95">
        <f>H4</f>
        <v>0</v>
      </c>
      <c r="AG6" s="96">
        <f>ASIN(ROUNDDOWN(AI6/AH6*SIN(AF6*PI()/180),4))*180/PI()</f>
        <v>0</v>
      </c>
      <c r="AH6" s="95">
        <f>AH2</f>
        <v>10</v>
      </c>
      <c r="AI6" s="95">
        <f>AI2</f>
        <v>8</v>
      </c>
      <c r="AJ6" s="96">
        <f>SQRT(AH6^2+AI6^2-2*(AH6*AI6*COS(AE6*PI()/180)))</f>
        <v>18</v>
      </c>
    </row>
    <row r="7" spans="1:64" ht="15">
      <c r="A7" s="23"/>
      <c r="B7" s="23"/>
      <c r="C7" s="24"/>
      <c r="D7" s="24"/>
      <c r="F7" s="60" t="str">
        <f>IF(H7&gt;0,"Z","x")</f>
        <v>Z</v>
      </c>
      <c r="G7" s="8" t="s">
        <v>9</v>
      </c>
      <c r="H7" s="75">
        <v>8</v>
      </c>
      <c r="I7" s="9" t="s">
        <v>8</v>
      </c>
      <c r="J7" s="60" t="s">
        <v>47</v>
      </c>
      <c r="K7" s="8" t="s">
        <v>9</v>
      </c>
      <c r="L7" s="78">
        <f>VLOOKUP($H$11,$AD$2:$AJ$23,6,FALSE)</f>
        <v>8</v>
      </c>
      <c r="M7" s="9" t="s">
        <v>8</v>
      </c>
      <c r="N7" s="98"/>
      <c r="P7" s="56"/>
      <c r="AC7"/>
      <c r="AD7" s="92" t="s">
        <v>56</v>
      </c>
      <c r="AE7" s="96">
        <f>ASIN(AJ7/AH7*SIN(AF7*PI()/180))*180/PI()</f>
        <v>0</v>
      </c>
      <c r="AF7" s="95">
        <f>H4</f>
        <v>0</v>
      </c>
      <c r="AG7" s="96">
        <f>180-AE7-AF7</f>
        <v>180</v>
      </c>
      <c r="AH7" s="95">
        <f t="shared" ref="AH7" si="1">AH3</f>
        <v>10</v>
      </c>
      <c r="AI7" s="95" t="e">
        <f>AH7*SIN(AG7*PI()/180)/SIN(AF7*PI()/180)</f>
        <v>#DIV/0!</v>
      </c>
      <c r="AJ7" s="95">
        <f>H8</f>
        <v>6</v>
      </c>
    </row>
    <row r="8" spans="1:64" ht="13.5" thickBot="1">
      <c r="A8" s="23" t="s">
        <v>30</v>
      </c>
      <c r="B8" s="23" t="s">
        <v>36</v>
      </c>
      <c r="C8" s="24" t="e">
        <f>ASIN(2*((((x+y+z)/2)*(((x+y+z)/2)-x)*(((x+y+z)/2)-y)*(((x+y+z)/2)-z))^0.5)/x/y)*180/PI()</f>
        <v>#REF!</v>
      </c>
      <c r="D8" s="24" t="e">
        <f>IF(AND(C8=LARGE($C$4:$C$8,1),$C$10&lt;180),180-C8,C8)</f>
        <v>#REF!</v>
      </c>
      <c r="F8" s="60" t="str">
        <f>IF(H8&gt;0,"Z","x")</f>
        <v>Z</v>
      </c>
      <c r="G8" s="10" t="s">
        <v>10</v>
      </c>
      <c r="H8" s="76">
        <v>6</v>
      </c>
      <c r="I8" s="11" t="s">
        <v>8</v>
      </c>
      <c r="J8" s="60" t="s">
        <v>45</v>
      </c>
      <c r="K8" s="8" t="s">
        <v>10</v>
      </c>
      <c r="L8" s="78">
        <f>VLOOKUP($H$11,$AD$2:$AJ$23,7,FALSE)</f>
        <v>6</v>
      </c>
      <c r="M8" s="9" t="s">
        <v>8</v>
      </c>
      <c r="N8" s="98"/>
      <c r="P8" s="56"/>
      <c r="AD8" s="60" t="s">
        <v>57</v>
      </c>
      <c r="AE8" s="96">
        <f>ASIN(AJ8/AH8*SIN(AF8*PI()/180))*180/PI()</f>
        <v>0</v>
      </c>
      <c r="AF8" s="95">
        <f>H4</f>
        <v>0</v>
      </c>
      <c r="AG8" s="96">
        <f>180-AE8-AF8</f>
        <v>180</v>
      </c>
      <c r="AH8" s="96">
        <f>SQRT(AI8^2+AJ8^2-2*(AI8*AJ8*COS(AF8*PI()/180)))</f>
        <v>2</v>
      </c>
      <c r="AI8" s="95">
        <f>H7</f>
        <v>8</v>
      </c>
      <c r="AJ8" s="95">
        <f t="shared" ref="AJ8" si="2">AJ4</f>
        <v>6</v>
      </c>
    </row>
    <row r="9" spans="1:64" ht="15.75" thickBot="1">
      <c r="A9" s="23"/>
      <c r="B9" s="23"/>
      <c r="C9" s="24"/>
      <c r="D9" s="24"/>
      <c r="G9"/>
      <c r="H9"/>
      <c r="I9"/>
      <c r="J9" s="56"/>
      <c r="K9" s="10" t="s">
        <v>11</v>
      </c>
      <c r="L9" s="79">
        <f>0.5*L6*L8*SIN(PI()*L5/180)</f>
        <v>24</v>
      </c>
      <c r="M9" s="11" t="s">
        <v>12</v>
      </c>
      <c r="N9" s="98"/>
      <c r="O9" s="19"/>
      <c r="P9"/>
      <c r="X9" s="61"/>
      <c r="Y9" s="61"/>
      <c r="AD9" s="60" t="s">
        <v>58</v>
      </c>
      <c r="AE9" s="96">
        <f>180-AF9-AG9</f>
        <v>180</v>
      </c>
      <c r="AF9" s="96">
        <f>ASIN(ROUNDUP(AH9/AI9*SIN(AG9*PI()/180),4))*180/PI()</f>
        <v>0</v>
      </c>
      <c r="AG9" s="95">
        <f>H5</f>
        <v>0</v>
      </c>
      <c r="AH9" s="95">
        <f>H6</f>
        <v>10</v>
      </c>
      <c r="AI9" s="95">
        <f>AI5</f>
        <v>8</v>
      </c>
      <c r="AJ9" s="95">
        <f>SQRT(AI9^2+AH9^2-2*AI9*AH9*COS(AE9*PI()/180))</f>
        <v>18</v>
      </c>
    </row>
    <row r="10" spans="1:64" ht="15">
      <c r="A10" s="23"/>
      <c r="B10" s="23"/>
      <c r="C10" s="24" t="e">
        <f>SUM(C4:C8)</f>
        <v>#REF!</v>
      </c>
      <c r="D10" s="24" t="e">
        <f>SUM(D4:D8)</f>
        <v>#REF!</v>
      </c>
      <c r="G10" s="12" t="s">
        <v>16</v>
      </c>
      <c r="H10" s="13"/>
      <c r="I10" s="14"/>
      <c r="O10" s="19"/>
      <c r="P10"/>
      <c r="Q10"/>
      <c r="R10"/>
      <c r="S10"/>
      <c r="U10" s="82"/>
      <c r="V10" s="82"/>
      <c r="W10" s="82"/>
      <c r="AD10" s="60" t="s">
        <v>59</v>
      </c>
      <c r="AE10" s="96">
        <f>180-AF10-AG10</f>
        <v>180</v>
      </c>
      <c r="AF10" s="96">
        <f>ASIN(ROUNDUP(AH10/AI10*SIN(AG10*PI()/180),4))*180/PI()</f>
        <v>0</v>
      </c>
      <c r="AG10" s="95">
        <f>H5</f>
        <v>0</v>
      </c>
      <c r="AH10" s="95">
        <f t="shared" ref="AH10" si="3">AH6</f>
        <v>10</v>
      </c>
      <c r="AI10" s="96">
        <f>SQRT(AH10^2+AJ10^2-2*(AH10*AJ10)*(COS(AG10*PI()/180)))</f>
        <v>4</v>
      </c>
      <c r="AJ10" s="95">
        <f>H8</f>
        <v>6</v>
      </c>
    </row>
    <row r="11" spans="1:64" ht="15.75" thickBot="1">
      <c r="A11" s="23"/>
      <c r="B11" s="23"/>
      <c r="C11" s="24"/>
      <c r="D11" s="24"/>
      <c r="G11" s="15" t="s">
        <v>19</v>
      </c>
      <c r="H11" s="170" t="str">
        <f>CONCATENATE(F3,F4,F5,F6,F7,F8)</f>
        <v>xxxZZZ</v>
      </c>
      <c r="I11" s="171"/>
      <c r="O11" s="19"/>
      <c r="P11"/>
      <c r="Q11"/>
      <c r="R11"/>
      <c r="S11"/>
      <c r="X11" s="82"/>
      <c r="Y11" s="82"/>
      <c r="Z11" s="82"/>
      <c r="AA11" s="82"/>
      <c r="AB11" s="82"/>
      <c r="AC11" s="82"/>
      <c r="AD11" s="60" t="s">
        <v>60</v>
      </c>
      <c r="AE11" s="96">
        <f>ASIN(AJ11/AI11*SIN(AG11*PI()/180))*180/PI()</f>
        <v>0</v>
      </c>
      <c r="AF11" s="96">
        <f>180-AE11-AG11</f>
        <v>180</v>
      </c>
      <c r="AG11" s="95">
        <f>H5</f>
        <v>0</v>
      </c>
      <c r="AH11" s="96">
        <f>SQRT(AI11^2+AJ11^2-2*(AI11*AJ11*COS(AF11*PI()/180)))</f>
        <v>14</v>
      </c>
      <c r="AI11" s="95">
        <f>H7</f>
        <v>8</v>
      </c>
      <c r="AJ11" s="95">
        <f t="shared" ref="AJ11" si="4">AJ7</f>
        <v>6</v>
      </c>
    </row>
    <row r="12" spans="1:64" ht="15.75" thickBot="1">
      <c r="A12" s="23" t="e">
        <f>SUM(#REF!*#REF!)</f>
        <v>#REF!</v>
      </c>
      <c r="B12" s="23" t="e">
        <f>SUM(#REF!/2)</f>
        <v>#REF!</v>
      </c>
      <c r="C12" s="23" t="e">
        <f>SUM(B12*B12)</f>
        <v>#REF!</v>
      </c>
      <c r="D12" s="23" t="e">
        <f>SUM(A12+C12)</f>
        <v>#REF!</v>
      </c>
      <c r="L12" s="64" t="s">
        <v>41</v>
      </c>
      <c r="O12" s="19"/>
      <c r="P12"/>
      <c r="Q12"/>
      <c r="R12"/>
      <c r="S12"/>
      <c r="X12" s="82"/>
      <c r="Y12" s="82"/>
      <c r="Z12" s="83"/>
      <c r="AA12" s="83"/>
      <c r="AB12" s="83"/>
      <c r="AC12" s="83"/>
      <c r="AD12" s="60" t="s">
        <v>61</v>
      </c>
      <c r="AE12" s="95">
        <f>H3</f>
        <v>0</v>
      </c>
      <c r="AF12" s="95">
        <f>H4</f>
        <v>0</v>
      </c>
      <c r="AG12" s="95">
        <f>180-AE12-AF12</f>
        <v>180</v>
      </c>
      <c r="AH12" s="95">
        <f>H6</f>
        <v>10</v>
      </c>
      <c r="AI12" s="96" t="e">
        <f>AH12*SIN(AG12*PI()/180)/SIN(AF12*PI()/180)</f>
        <v>#DIV/0!</v>
      </c>
      <c r="AJ12" s="95" t="e">
        <f>SQRT(AI12^2+AH12^2-2*AI12*AH12*COS(AE12*PI()/180))</f>
        <v>#DIV/0!</v>
      </c>
    </row>
    <row r="13" spans="1:64" ht="15.75" thickBot="1">
      <c r="A13" s="23"/>
      <c r="B13" s="23"/>
      <c r="C13" s="24"/>
      <c r="D13" s="24"/>
      <c r="G13" s="172" t="s">
        <v>26</v>
      </c>
      <c r="H13" s="173"/>
      <c r="I13" s="174"/>
      <c r="J13" s="19"/>
      <c r="L13" s="71" t="s">
        <v>42</v>
      </c>
      <c r="M13" s="118" t="s">
        <v>90</v>
      </c>
      <c r="N13" s="19"/>
      <c r="O13" s="19"/>
      <c r="P13"/>
      <c r="Q13"/>
      <c r="R13"/>
      <c r="S13"/>
      <c r="X13" s="82"/>
      <c r="Y13" s="82"/>
      <c r="Z13" s="83"/>
      <c r="AA13" s="83"/>
      <c r="AB13" s="83"/>
      <c r="AC13" s="83"/>
      <c r="AD13" s="60" t="s">
        <v>63</v>
      </c>
      <c r="AE13" s="95">
        <f>AE12</f>
        <v>0</v>
      </c>
      <c r="AF13" s="95">
        <f>AF12</f>
        <v>0</v>
      </c>
      <c r="AG13" s="95">
        <f t="shared" ref="AG13:AG14" si="5">180-AE13-AF13</f>
        <v>180</v>
      </c>
      <c r="AH13" s="96">
        <f>AI13*SIN(AF13*PI()/180)/SIN(AG13*PI()/180)</f>
        <v>0</v>
      </c>
      <c r="AI13" s="95">
        <f>H7</f>
        <v>8</v>
      </c>
      <c r="AJ13" s="95">
        <f>SQRT(AI13^2+AH13^2-2*AI13*AH13*COS(AE13*PI()/180))</f>
        <v>8</v>
      </c>
    </row>
    <row r="14" spans="1:64" ht="15">
      <c r="A14" s="23"/>
      <c r="B14" s="23"/>
      <c r="C14" s="24"/>
      <c r="D14" s="24"/>
      <c r="G14" s="85"/>
      <c r="H14" s="86"/>
      <c r="I14" s="87"/>
      <c r="J14" s="19"/>
      <c r="L14" s="72" t="s">
        <v>43</v>
      </c>
      <c r="M14" s="118" t="s">
        <v>90</v>
      </c>
      <c r="N14" s="19"/>
      <c r="O14" s="19"/>
      <c r="P14"/>
      <c r="Q14"/>
      <c r="R14"/>
      <c r="S14"/>
      <c r="X14" s="82"/>
      <c r="Y14" s="82"/>
      <c r="Z14" s="83"/>
      <c r="AA14" s="83"/>
      <c r="AB14" s="83"/>
      <c r="AC14" s="83"/>
      <c r="AD14" s="60" t="s">
        <v>62</v>
      </c>
      <c r="AE14" s="95">
        <f>AE13</f>
        <v>0</v>
      </c>
      <c r="AF14" s="95">
        <f>AF13</f>
        <v>0</v>
      </c>
      <c r="AG14" s="95">
        <f t="shared" si="5"/>
        <v>180</v>
      </c>
      <c r="AH14" s="96" t="e">
        <f>AJ14*SIN(AF14*PI()/180)/SIN(AE14*PI()/180)</f>
        <v>#DIV/0!</v>
      </c>
      <c r="AI14" s="96" t="e">
        <f>AH14*SIN(AG14*PI()/180)/SIN(AF14*PI()/180)</f>
        <v>#DIV/0!</v>
      </c>
      <c r="AJ14" s="95">
        <f>H8</f>
        <v>6</v>
      </c>
    </row>
    <row r="15" spans="1:64" ht="15">
      <c r="A15" s="23"/>
      <c r="B15" s="23"/>
      <c r="C15" s="24"/>
      <c r="D15" s="24"/>
      <c r="F15" s="25"/>
      <c r="G15" s="88"/>
      <c r="H15" s="89"/>
      <c r="I15" s="90"/>
      <c r="J15" s="19"/>
      <c r="K15" s="63" t="s">
        <v>37</v>
      </c>
      <c r="L15" s="73" t="s">
        <v>44</v>
      </c>
      <c r="M15" s="118" t="s">
        <v>91</v>
      </c>
      <c r="N15" s="19"/>
      <c r="O15" s="19"/>
      <c r="P15" s="19"/>
      <c r="Q15" s="1"/>
      <c r="R15" s="1"/>
      <c r="S15" s="1"/>
      <c r="X15" s="82"/>
      <c r="Y15" s="82"/>
      <c r="Z15" s="83"/>
      <c r="AA15" s="83"/>
      <c r="AB15" s="83"/>
      <c r="AC15" s="83"/>
      <c r="AD15" s="60" t="s">
        <v>64</v>
      </c>
      <c r="AE15" s="95">
        <f>AE14</f>
        <v>0</v>
      </c>
      <c r="AF15" s="95">
        <f>180-AE15-AG15</f>
        <v>180</v>
      </c>
      <c r="AG15" s="95">
        <f>H5</f>
        <v>0</v>
      </c>
      <c r="AH15" s="95">
        <f>H6</f>
        <v>10</v>
      </c>
      <c r="AI15" s="96">
        <f>AH15*SIN(AG15*PI()/180)/SIN(AF15*PI()/180)</f>
        <v>0</v>
      </c>
      <c r="AJ15" s="95">
        <f>SQRT(AI15^2+AH15^2-2*AI15*AH15*COS(AE15*PI()/180))</f>
        <v>10</v>
      </c>
    </row>
    <row r="16" spans="1:64" ht="15.75" thickBot="1">
      <c r="A16" s="23"/>
      <c r="B16" s="23"/>
      <c r="C16" s="24"/>
      <c r="D16" s="24"/>
      <c r="F16" s="25"/>
      <c r="G16" s="88"/>
      <c r="H16" s="89"/>
      <c r="I16" s="90"/>
      <c r="J16" s="19"/>
      <c r="K16" s="65" t="s">
        <v>39</v>
      </c>
      <c r="L16" s="66"/>
      <c r="M16" s="19"/>
      <c r="N16" s="19"/>
      <c r="O16" s="19"/>
      <c r="P16" s="19"/>
      <c r="X16" s="82"/>
      <c r="Y16" s="82"/>
      <c r="Z16" s="83"/>
      <c r="AA16" s="83"/>
      <c r="AB16" s="83"/>
      <c r="AC16" s="83"/>
      <c r="AD16" s="60" t="s">
        <v>65</v>
      </c>
      <c r="AE16" s="95">
        <f t="shared" ref="AE16:AE17" si="6">AE15</f>
        <v>0</v>
      </c>
      <c r="AF16" s="95">
        <f t="shared" ref="AF16:AF17" si="7">180-AE16-AG16</f>
        <v>180</v>
      </c>
      <c r="AG16" s="95">
        <f>AG15</f>
        <v>0</v>
      </c>
      <c r="AH16" s="96" t="e">
        <f>AI16*SIN(AF16*PI()/180)/SIN(AG16*PI()/180)</f>
        <v>#DIV/0!</v>
      </c>
      <c r="AI16" s="95">
        <f>H7</f>
        <v>8</v>
      </c>
      <c r="AJ16" s="95" t="e">
        <f>SQRT(AI16^2+AH16^2-2*AI16*AH16*COS(AE16*PI()/180))</f>
        <v>#DIV/0!</v>
      </c>
    </row>
    <row r="17" spans="1:74" ht="16.5" thickBot="1">
      <c r="A17" s="23"/>
      <c r="B17" s="23"/>
      <c r="C17" s="24"/>
      <c r="D17" s="24"/>
      <c r="F17" s="25"/>
      <c r="G17" s="88"/>
      <c r="H17" s="80" t="s">
        <v>27</v>
      </c>
      <c r="I17" s="17">
        <f>L6*L7*L8/SQRT((L6+L7+L8)*(-L6+L7+L8)*(L6-L7+L8)*(L6+L7-L8))</f>
        <v>5</v>
      </c>
      <c r="J17" s="19"/>
      <c r="K17" s="67" t="s">
        <v>40</v>
      </c>
      <c r="L17" s="68"/>
      <c r="M17" s="19"/>
      <c r="N17" s="19"/>
      <c r="O17" s="19"/>
      <c r="P17" s="19"/>
      <c r="U17" s="82"/>
      <c r="V17" s="82"/>
      <c r="W17" s="82"/>
      <c r="X17" s="82"/>
      <c r="Y17" s="82"/>
      <c r="Z17" s="82"/>
      <c r="AA17" s="82"/>
      <c r="AB17" s="82"/>
      <c r="AC17" s="82"/>
      <c r="AD17" s="60" t="s">
        <v>66</v>
      </c>
      <c r="AE17" s="95">
        <f t="shared" si="6"/>
        <v>0</v>
      </c>
      <c r="AF17" s="95">
        <f t="shared" si="7"/>
        <v>180</v>
      </c>
      <c r="AG17" s="95">
        <f>AG16</f>
        <v>0</v>
      </c>
      <c r="AH17" s="96" t="e">
        <f>AJ17*SIN(AF17*PI()/180)/SIN(AE17*PI()/180)</f>
        <v>#DIV/0!</v>
      </c>
      <c r="AI17" s="95" t="e">
        <f>AH17*SIN(AG17*PI()/180)/SIN(AF17*PI()/180)</f>
        <v>#DIV/0!</v>
      </c>
      <c r="AJ17" s="95">
        <f>H8</f>
        <v>6</v>
      </c>
    </row>
    <row r="18" spans="1:74" ht="16.5" thickBot="1">
      <c r="A18" s="23"/>
      <c r="B18" s="23"/>
      <c r="C18" s="24"/>
      <c r="D18" s="24"/>
      <c r="F18" s="25"/>
      <c r="G18" s="91"/>
      <c r="H18" s="81" t="s">
        <v>28</v>
      </c>
      <c r="I18" s="17">
        <f>I17*2</f>
        <v>10</v>
      </c>
      <c r="J18" s="19"/>
      <c r="K18" s="69" t="s">
        <v>38</v>
      </c>
      <c r="L18" s="70"/>
      <c r="M18" s="19"/>
      <c r="N18" s="19"/>
      <c r="O18" s="19"/>
      <c r="P18" s="19"/>
      <c r="T18" s="56"/>
      <c r="U18" s="82"/>
      <c r="V18" s="82"/>
      <c r="W18" s="82"/>
      <c r="Y18" s="82"/>
      <c r="Z18" s="82"/>
      <c r="AA18" s="82"/>
      <c r="AB18" s="82"/>
      <c r="AC18" s="82"/>
      <c r="AD18" s="60" t="s">
        <v>67</v>
      </c>
      <c r="AE18" s="95">
        <f>180-AF18-AG18</f>
        <v>180</v>
      </c>
      <c r="AF18" s="95">
        <f>H4</f>
        <v>0</v>
      </c>
      <c r="AG18" s="95">
        <f>H5</f>
        <v>0</v>
      </c>
      <c r="AH18" s="95">
        <f>H6</f>
        <v>10</v>
      </c>
      <c r="AI18" s="96" t="e">
        <f>AH18*SIN(AG18*PI()/180)/SIN(AF18*PI()/180)</f>
        <v>#DIV/0!</v>
      </c>
      <c r="AJ18" s="95" t="e">
        <f>SQRT(AI18^2+AH18^2-2*AI18*AH18*COS(AE18*PI()/180))</f>
        <v>#DIV/0!</v>
      </c>
    </row>
    <row r="19" spans="1:74" ht="15.75" thickBot="1">
      <c r="A19" s="23"/>
      <c r="B19" s="23"/>
      <c r="C19" s="24"/>
      <c r="D19" s="24"/>
      <c r="F19" s="25"/>
      <c r="G19" s="25"/>
      <c r="H19" s="25"/>
      <c r="I19" s="25"/>
      <c r="J19" s="19"/>
      <c r="K19" s="19"/>
      <c r="L19" s="19"/>
      <c r="M19" s="19"/>
      <c r="N19" s="19"/>
      <c r="O19" s="19"/>
      <c r="P19" s="19"/>
      <c r="U19" s="82"/>
      <c r="V19" s="82"/>
      <c r="W19" s="82"/>
      <c r="X19" s="82"/>
      <c r="Y19" s="82"/>
      <c r="Z19" s="82"/>
      <c r="AA19" s="82"/>
      <c r="AB19" s="82"/>
      <c r="AC19" s="82"/>
      <c r="AD19" s="60" t="s">
        <v>68</v>
      </c>
      <c r="AE19" s="95">
        <f t="shared" ref="AE19:AE20" si="8">180-AF19-AG19</f>
        <v>180</v>
      </c>
      <c r="AF19" s="95">
        <f>AF18</f>
        <v>0</v>
      </c>
      <c r="AG19" s="95">
        <f>AG18</f>
        <v>0</v>
      </c>
      <c r="AH19" s="96" t="e">
        <f>AI19*SIN(AF19*PI()/180)/SIN(AG19*PI()/180)</f>
        <v>#DIV/0!</v>
      </c>
      <c r="AI19" s="95">
        <f>H7</f>
        <v>8</v>
      </c>
      <c r="AJ19" s="96" t="e">
        <f>SQRT(AH19^2+AI19^2-2*(AH19*AI19*COS(AE19*PI()/180)))</f>
        <v>#DIV/0!</v>
      </c>
    </row>
    <row r="20" spans="1:74" ht="15.75" thickBot="1">
      <c r="A20" s="23"/>
      <c r="B20" s="23"/>
      <c r="C20" s="24"/>
      <c r="D20" s="24"/>
      <c r="F20" s="25"/>
      <c r="G20" s="27" t="s">
        <v>13</v>
      </c>
      <c r="H20" s="28"/>
      <c r="I20" s="29"/>
      <c r="J20" s="19"/>
      <c r="K20" s="19"/>
      <c r="O20" s="19"/>
      <c r="T20" s="59"/>
      <c r="U20" s="84"/>
      <c r="V20" s="84"/>
      <c r="W20" s="84"/>
      <c r="X20" s="82"/>
      <c r="Y20" s="82"/>
      <c r="Z20" s="82"/>
      <c r="AA20" s="82"/>
      <c r="AB20" s="82"/>
      <c r="AC20" s="82"/>
      <c r="AD20" s="60" t="s">
        <v>69</v>
      </c>
      <c r="AE20" s="95">
        <f t="shared" si="8"/>
        <v>180</v>
      </c>
      <c r="AF20" s="95">
        <f>AF19</f>
        <v>0</v>
      </c>
      <c r="AG20" s="95">
        <f>AG19</f>
        <v>0</v>
      </c>
      <c r="AH20" s="96">
        <f>AJ20*SIN(AF20*PI()/180)/SIN(AE20*PI()/180)</f>
        <v>0</v>
      </c>
      <c r="AI20" s="95" t="e">
        <f>AH20*SIN(AG20*PI()/180)/SIN(AF20*PI()/180)</f>
        <v>#DIV/0!</v>
      </c>
      <c r="AJ20" s="95">
        <f>H8</f>
        <v>6</v>
      </c>
    </row>
    <row r="21" spans="1:74" ht="15">
      <c r="A21" s="23"/>
      <c r="B21" s="23"/>
      <c r="C21" s="24"/>
      <c r="D21" s="24"/>
      <c r="F21" s="25"/>
      <c r="G21" s="30" t="s">
        <v>14</v>
      </c>
      <c r="H21" s="31">
        <v>0</v>
      </c>
      <c r="I21" s="32" t="s">
        <v>8</v>
      </c>
      <c r="J21" s="19"/>
      <c r="K21"/>
      <c r="L21" s="60" t="s">
        <v>50</v>
      </c>
      <c r="M21" s="60"/>
      <c r="N21" s="60"/>
      <c r="O21" s="19"/>
      <c r="S21" s="1"/>
      <c r="T21" s="59"/>
      <c r="U21" s="84"/>
      <c r="V21" s="84"/>
      <c r="W21" s="84"/>
      <c r="X21" s="82"/>
      <c r="Y21" s="82"/>
      <c r="Z21" s="82"/>
      <c r="AA21" s="82"/>
      <c r="AB21" s="82"/>
      <c r="AC21" s="82"/>
      <c r="AD21" s="60" t="s">
        <v>71</v>
      </c>
      <c r="AE21" s="95">
        <f>H3</f>
        <v>0</v>
      </c>
      <c r="AF21" s="95">
        <f>H4</f>
        <v>0</v>
      </c>
      <c r="AG21" s="95">
        <f>H5</f>
        <v>0</v>
      </c>
      <c r="AH21" s="96">
        <f>H6</f>
        <v>10</v>
      </c>
      <c r="AI21" s="96" t="e">
        <f>AH21*SIN(AG21*PI()/180)/SIN(AF21*PI()/180)</f>
        <v>#DIV/0!</v>
      </c>
      <c r="AJ21" s="95" t="e">
        <f>SQRT(AI21^2+AH21^2-2*AI21*AH21*COS(AE21*PI()/180))</f>
        <v>#DIV/0!</v>
      </c>
    </row>
    <row r="22" spans="1:74" ht="15.75" thickBot="1">
      <c r="A22" s="23"/>
      <c r="B22" s="23"/>
      <c r="C22" s="24"/>
      <c r="D22" s="24"/>
      <c r="F22" s="25"/>
      <c r="G22" s="33" t="s">
        <v>15</v>
      </c>
      <c r="H22" s="34">
        <v>0</v>
      </c>
      <c r="I22" s="35" t="s">
        <v>8</v>
      </c>
      <c r="J22" s="19"/>
      <c r="K22"/>
      <c r="O22" s="19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 t="s">
        <v>72</v>
      </c>
      <c r="AE22" s="95">
        <f>H3</f>
        <v>0</v>
      </c>
      <c r="AF22" s="95">
        <f>H4</f>
        <v>0</v>
      </c>
      <c r="AG22" s="95">
        <f>H5</f>
        <v>0</v>
      </c>
      <c r="AH22" s="96" t="e">
        <f>AI22*SIN(AF22*PI()/180)/SIN(AG22*PI()/180)</f>
        <v>#DIV/0!</v>
      </c>
      <c r="AI22" s="95">
        <f>H7</f>
        <v>8</v>
      </c>
      <c r="AJ22" s="95" t="e">
        <f>SQRT(AI22^2+AH22^2-2*AI22*AH22*COS(AE22*PI()/180))</f>
        <v>#DIV/0!</v>
      </c>
    </row>
    <row r="23" spans="1:74" ht="15.75" thickBot="1">
      <c r="F23" s="25"/>
      <c r="G23" s="36"/>
      <c r="H23" s="36"/>
      <c r="I23" s="36"/>
      <c r="J23" s="19"/>
      <c r="K23" s="20"/>
      <c r="L23" s="82"/>
      <c r="M23" s="82"/>
      <c r="N23" s="82"/>
      <c r="O23" s="19"/>
      <c r="S23" s="92"/>
      <c r="T23" s="92"/>
      <c r="U23" s="92"/>
      <c r="V23" s="92"/>
      <c r="W23" s="92"/>
      <c r="X23" s="60"/>
      <c r="Y23" s="60"/>
      <c r="Z23" s="60"/>
      <c r="AA23" s="60"/>
      <c r="AB23" s="60"/>
      <c r="AC23" s="60"/>
      <c r="AD23" s="60" t="s">
        <v>70</v>
      </c>
      <c r="AE23" s="95">
        <f>H3</f>
        <v>0</v>
      </c>
      <c r="AF23" s="95">
        <f>H4</f>
        <v>0</v>
      </c>
      <c r="AG23" s="95">
        <f>H5</f>
        <v>0</v>
      </c>
      <c r="AH23" s="96" t="e">
        <f t="shared" ref="AH23" si="9">AJ23*SIN(AF23*PI()/180)/SIN(AE23*PI()/180)</f>
        <v>#DIV/0!</v>
      </c>
      <c r="AI23" s="95" t="e">
        <f t="shared" ref="AI23" si="10">AH23*SIN(AG23*PI()/180)/SIN(AF23*PI()/180)</f>
        <v>#DIV/0!</v>
      </c>
      <c r="AJ23" s="95">
        <f>H8</f>
        <v>6</v>
      </c>
    </row>
    <row r="24" spans="1:74" ht="15">
      <c r="F24" s="25"/>
      <c r="G24" s="37" t="s">
        <v>13</v>
      </c>
      <c r="H24" s="38"/>
      <c r="I24" s="39"/>
      <c r="J24" s="19"/>
      <c r="K24" s="19"/>
      <c r="L24" s="19"/>
      <c r="M24" s="19"/>
      <c r="N24" s="19"/>
      <c r="O24" s="19"/>
      <c r="P24" s="19"/>
      <c r="Q24" s="19"/>
      <c r="R24" s="19"/>
      <c r="S24" s="92"/>
      <c r="T24" s="92"/>
      <c r="U24" s="92"/>
      <c r="V24" s="92"/>
      <c r="W24" s="92"/>
      <c r="X24" s="60"/>
      <c r="Y24" s="60"/>
      <c r="Z24" s="60"/>
      <c r="AA24" s="60"/>
      <c r="AB24" s="60"/>
      <c r="AC24" s="60"/>
    </row>
    <row r="25" spans="1:74" ht="15.75" thickBot="1">
      <c r="F25" s="25"/>
      <c r="G25" s="40"/>
      <c r="H25" s="41" t="s">
        <v>17</v>
      </c>
      <c r="I25" s="42" t="s">
        <v>18</v>
      </c>
      <c r="J25" s="19"/>
      <c r="K25" s="19"/>
      <c r="L25" s="19"/>
      <c r="M25" s="19"/>
      <c r="N25" s="19"/>
      <c r="O25" s="19"/>
      <c r="P25" s="19"/>
      <c r="Q25" s="1"/>
      <c r="S25" s="92"/>
      <c r="T25" s="92"/>
      <c r="U25" s="92"/>
      <c r="V25" s="92"/>
      <c r="W25" s="92"/>
      <c r="X25" s="60"/>
      <c r="Y25" s="60"/>
      <c r="Z25" s="60"/>
      <c r="AA25" s="60"/>
      <c r="AB25" s="60"/>
      <c r="AC25" s="60"/>
    </row>
    <row r="26" spans="1:74" ht="15">
      <c r="F26" s="25"/>
      <c r="G26" s="43" t="s">
        <v>20</v>
      </c>
      <c r="H26" s="44">
        <f>H21</f>
        <v>0</v>
      </c>
      <c r="I26" s="45">
        <f>H22+0.01</f>
        <v>0.01</v>
      </c>
      <c r="J26" s="19"/>
      <c r="K26" s="19"/>
      <c r="L26" s="19"/>
      <c r="M26" s="19"/>
      <c r="N26" s="19"/>
      <c r="O26" s="19"/>
      <c r="P26" s="19"/>
      <c r="Q26" s="1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7" spans="1:74">
      <c r="F27" s="18"/>
      <c r="G27" s="46" t="s">
        <v>21</v>
      </c>
      <c r="H27" s="47">
        <f>L6+H26</f>
        <v>10</v>
      </c>
      <c r="I27" s="48">
        <f>I26</f>
        <v>0.01</v>
      </c>
      <c r="J27" s="19"/>
      <c r="K27" s="19"/>
      <c r="L27" s="19"/>
      <c r="M27" s="60"/>
      <c r="N27" s="60"/>
      <c r="O27" s="60"/>
      <c r="P27" s="19"/>
      <c r="Q27" s="1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BM27" s="82"/>
      <c r="BN27" s="82"/>
      <c r="BO27" s="82"/>
      <c r="BP27" s="82"/>
      <c r="BQ27" s="82"/>
      <c r="BR27" s="82"/>
      <c r="BS27" s="82"/>
      <c r="BT27" s="82"/>
      <c r="BU27" s="82"/>
      <c r="BV27" s="82"/>
    </row>
    <row r="28" spans="1:74">
      <c r="F28" s="18"/>
      <c r="G28" s="49" t="s">
        <v>22</v>
      </c>
      <c r="H28" s="50">
        <f>H27</f>
        <v>10</v>
      </c>
      <c r="I28" s="51">
        <f>I27</f>
        <v>0.01</v>
      </c>
      <c r="J28" s="19"/>
      <c r="K28" s="19"/>
      <c r="L28" s="19"/>
      <c r="M28" s="60"/>
      <c r="N28" s="60"/>
      <c r="O28" s="60"/>
      <c r="S28" s="82"/>
      <c r="T28" s="56"/>
      <c r="U28" s="82"/>
      <c r="V28" s="82"/>
      <c r="W28" s="82"/>
      <c r="X28" s="82"/>
      <c r="Y28" s="82"/>
      <c r="Z28" s="82"/>
      <c r="AA28" s="82"/>
      <c r="AB28" s="82"/>
      <c r="AC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>
      <c r="C29" s="55"/>
      <c r="D29" s="55"/>
      <c r="E29" s="55"/>
      <c r="F29" s="18"/>
      <c r="G29" s="46" t="s">
        <v>23</v>
      </c>
      <c r="H29" s="47">
        <f>COS(PI()*(180-L3)/180)*L7+L6+H26</f>
        <v>3.5999999999999996</v>
      </c>
      <c r="I29" s="48">
        <f>SIN(PI()*(180-L3)/180)*L7+I26</f>
        <v>4.8099999999999996</v>
      </c>
      <c r="J29" s="19"/>
      <c r="K29" s="19"/>
      <c r="L29" s="19"/>
      <c r="M29" s="60"/>
      <c r="N29" s="60"/>
      <c r="R29" s="60"/>
      <c r="S29" s="82"/>
      <c r="T29" s="56"/>
      <c r="U29" s="82"/>
      <c r="V29" s="82"/>
      <c r="W29" s="82"/>
      <c r="X29" s="82"/>
      <c r="Y29" s="82"/>
      <c r="Z29" s="82"/>
      <c r="AA29" s="82"/>
      <c r="AB29" s="82"/>
      <c r="AC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</row>
    <row r="30" spans="1:74">
      <c r="G30" s="49" t="s">
        <v>24</v>
      </c>
      <c r="H30" s="50">
        <f>H29</f>
        <v>3.5999999999999996</v>
      </c>
      <c r="I30" s="51">
        <f>I29</f>
        <v>4.8099999999999996</v>
      </c>
      <c r="J30" s="56" t="s">
        <v>48</v>
      </c>
      <c r="K30" s="82"/>
      <c r="L30" s="82"/>
      <c r="M30" s="82"/>
      <c r="N30" s="82" t="s">
        <v>49</v>
      </c>
      <c r="R30" s="60"/>
      <c r="S30" s="82"/>
      <c r="T30" s="56"/>
      <c r="U30" s="82"/>
      <c r="V30" s="82"/>
      <c r="W30" s="82"/>
      <c r="X30" s="82"/>
      <c r="Y30" s="82"/>
      <c r="Z30" s="82"/>
      <c r="AA30" s="82"/>
      <c r="AB30" s="82"/>
      <c r="AC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</row>
    <row r="31" spans="1:74" ht="13.5" thickBot="1">
      <c r="G31" s="52" t="s">
        <v>25</v>
      </c>
      <c r="H31" s="53">
        <f>H26</f>
        <v>0</v>
      </c>
      <c r="I31" s="54">
        <f>I26</f>
        <v>0.01</v>
      </c>
      <c r="M31" s="82"/>
      <c r="N31" s="82"/>
      <c r="Q31" s="60"/>
      <c r="R31" s="60"/>
      <c r="S31" s="82"/>
      <c r="T31" s="56"/>
      <c r="U31" s="82"/>
      <c r="V31" s="82"/>
      <c r="W31" s="82"/>
      <c r="X31" s="82"/>
      <c r="Y31" s="82"/>
      <c r="Z31" s="82"/>
      <c r="AA31" s="82"/>
      <c r="AB31" s="82"/>
      <c r="AC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</row>
    <row r="32" spans="1:74">
      <c r="M32" s="82"/>
      <c r="N32" s="82"/>
      <c r="O32" s="82"/>
      <c r="P32" s="82"/>
      <c r="Q32" s="60"/>
      <c r="R32" s="60"/>
      <c r="S32" s="82"/>
      <c r="T32" s="56"/>
      <c r="U32" s="82"/>
      <c r="V32" s="82"/>
      <c r="W32" s="82"/>
      <c r="X32" s="82"/>
      <c r="Y32" s="82"/>
      <c r="Z32" s="82"/>
      <c r="AA32" s="82"/>
      <c r="AB32" s="82"/>
      <c r="AC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</row>
    <row r="33" spans="7:74">
      <c r="Q33" s="60"/>
      <c r="R33" s="60"/>
      <c r="S33" s="82"/>
      <c r="T33" s="56"/>
      <c r="U33" s="82"/>
      <c r="V33" s="82"/>
      <c r="W33" s="82"/>
      <c r="X33" s="82"/>
      <c r="Y33" s="82"/>
      <c r="Z33" s="82"/>
      <c r="AA33" s="82"/>
      <c r="AB33" s="82"/>
      <c r="AC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</row>
    <row r="34" spans="7:74">
      <c r="G34" s="101" t="s">
        <v>74</v>
      </c>
      <c r="H34" s="101" t="s">
        <v>75</v>
      </c>
      <c r="I34" s="101" t="s">
        <v>76</v>
      </c>
      <c r="J34" s="101" t="s">
        <v>77</v>
      </c>
      <c r="K34" s="101" t="s">
        <v>78</v>
      </c>
      <c r="L34" s="101" t="s">
        <v>79</v>
      </c>
      <c r="S34" s="82"/>
      <c r="T34" s="56"/>
      <c r="U34" s="82"/>
      <c r="V34" s="82"/>
      <c r="W34" s="82"/>
      <c r="X34" s="82"/>
      <c r="Y34" s="82"/>
      <c r="Z34" s="82"/>
      <c r="AA34" s="82"/>
      <c r="AB34" s="82"/>
      <c r="AC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</row>
    <row r="35" spans="7:74">
      <c r="G35" s="102"/>
      <c r="H35" s="102"/>
      <c r="I35" s="102"/>
      <c r="J35" s="102"/>
      <c r="K35" s="102"/>
      <c r="L35" s="102"/>
      <c r="Q35" s="82"/>
      <c r="R35" s="82"/>
      <c r="S35" s="82"/>
      <c r="T35" s="56"/>
      <c r="U35" s="82"/>
      <c r="V35" s="82"/>
      <c r="W35" s="82"/>
      <c r="X35" s="82"/>
      <c r="Y35" s="82"/>
      <c r="Z35" s="82"/>
      <c r="AA35" s="82"/>
      <c r="AB35" s="82"/>
      <c r="AC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</row>
    <row r="36" spans="7:74">
      <c r="G36" s="103">
        <f>180-H36-I36</f>
        <v>180</v>
      </c>
      <c r="H36" s="104">
        <f>H4</f>
        <v>0</v>
      </c>
      <c r="I36" s="104">
        <f>H5</f>
        <v>0</v>
      </c>
      <c r="J36" s="104">
        <f>H6</f>
        <v>10</v>
      </c>
      <c r="K36" s="105" t="e">
        <f>J36*(SIN(I36*PI()/180)/SIN(H36*PI()/180))</f>
        <v>#DIV/0!</v>
      </c>
      <c r="L36" s="105" t="e">
        <f>J36*(SIN(G36*PI()/180)/SIN(H36*PI()/180))</f>
        <v>#DIV/0!</v>
      </c>
      <c r="Q36" s="82"/>
      <c r="R36" s="82"/>
      <c r="S36" s="82"/>
      <c r="T36" s="56"/>
      <c r="U36" s="82"/>
      <c r="V36" s="82"/>
      <c r="W36" s="82"/>
      <c r="X36" s="82"/>
      <c r="Y36" s="82"/>
      <c r="Z36" s="82"/>
      <c r="AA36" s="82"/>
      <c r="AB36" s="82"/>
      <c r="AC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</row>
    <row r="37" spans="7:74">
      <c r="G37" s="102"/>
      <c r="H37" s="102"/>
      <c r="I37" s="102"/>
      <c r="J37" s="102"/>
      <c r="K37" s="102"/>
      <c r="L37" s="102"/>
      <c r="Q37" s="82"/>
      <c r="R37" s="82"/>
      <c r="S37" s="82"/>
      <c r="T37" s="56"/>
      <c r="U37" s="82"/>
      <c r="V37" s="82"/>
      <c r="W37" s="82"/>
      <c r="X37" s="82"/>
      <c r="Y37" s="82"/>
      <c r="Z37" s="82"/>
      <c r="AA37" s="82"/>
      <c r="AB37" s="82"/>
      <c r="AC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</row>
    <row r="38" spans="7:74">
      <c r="G38" s="103">
        <f>180-H38-I38</f>
        <v>180</v>
      </c>
      <c r="H38" s="104">
        <f>H4</f>
        <v>0</v>
      </c>
      <c r="I38" s="103">
        <f>ROUND(ASIN(K38/J38*(SIN(H38*PI()/180)))*180/PI(),2)</f>
        <v>0</v>
      </c>
      <c r="J38" s="104">
        <f>H6</f>
        <v>10</v>
      </c>
      <c r="K38" s="104">
        <f>H7</f>
        <v>8</v>
      </c>
      <c r="L38" s="105" t="e">
        <f>J38*(SIN(G38*PI()/180)/SIN(H38*PI()/180))</f>
        <v>#DIV/0!</v>
      </c>
      <c r="Q38" s="82"/>
      <c r="R38" s="82"/>
      <c r="S38" s="82"/>
      <c r="T38" s="56"/>
      <c r="U38" s="82"/>
      <c r="V38" s="82"/>
      <c r="W38" s="82"/>
      <c r="X38" s="82"/>
      <c r="Y38" s="82"/>
      <c r="Z38" s="82"/>
      <c r="AA38" s="82"/>
      <c r="AB38" s="82"/>
      <c r="AC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</row>
    <row r="39" spans="7:74">
      <c r="G39" s="102"/>
      <c r="H39" s="102"/>
      <c r="I39" s="102"/>
      <c r="J39" s="102"/>
      <c r="K39" s="102"/>
      <c r="L39" s="102"/>
      <c r="Q39" s="82"/>
      <c r="R39" s="82"/>
      <c r="S39" s="82"/>
      <c r="T39" s="56"/>
      <c r="U39" s="82"/>
      <c r="V39" s="82"/>
      <c r="W39" s="82"/>
      <c r="X39" s="82"/>
      <c r="Y39" s="82"/>
      <c r="Z39" s="82"/>
      <c r="AA39" s="82"/>
      <c r="AB39" s="82"/>
      <c r="AC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</row>
    <row r="40" spans="7:74">
      <c r="G40" s="103">
        <f>ROUND((ACOS((J40^2+K40^2-L40^2)/(2*K40*J40)))*180/PI(),2)</f>
        <v>36.869999999999997</v>
      </c>
      <c r="H40" s="106">
        <f>ROUND((ACOS((K40^2+L40^2-J40^2)/(2*K40*L40)))*180/PI(),2)</f>
        <v>90</v>
      </c>
      <c r="I40" s="106">
        <f>ROUND((ACOS((L40^2+J40^2-K40^2)/(2*L40*J40)))*180/PI(),2)</f>
        <v>53.13</v>
      </c>
      <c r="J40" s="104">
        <f>H6</f>
        <v>10</v>
      </c>
      <c r="K40" s="104">
        <f>H7</f>
        <v>8</v>
      </c>
      <c r="L40" s="104">
        <f>H8</f>
        <v>6</v>
      </c>
      <c r="Q40" s="82"/>
      <c r="R40" s="82"/>
      <c r="S40" s="82"/>
      <c r="T40" s="56"/>
      <c r="U40" s="82"/>
      <c r="V40" s="82"/>
      <c r="W40" s="82"/>
      <c r="X40" s="82"/>
      <c r="Y40" s="82"/>
      <c r="Z40" s="82"/>
      <c r="AA40" s="82"/>
      <c r="AB40" s="82"/>
      <c r="AC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</row>
    <row r="41" spans="7:74">
      <c r="Q41" s="82"/>
      <c r="R41" s="82"/>
      <c r="S41" s="82"/>
      <c r="T41" s="56"/>
      <c r="U41" s="82"/>
      <c r="V41" s="82"/>
      <c r="W41" s="82"/>
      <c r="X41" s="82"/>
      <c r="Y41" s="82"/>
      <c r="Z41" s="82"/>
      <c r="AA41" s="82"/>
      <c r="AB41" s="82"/>
      <c r="AC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</row>
    <row r="42" spans="7:74">
      <c r="Q42" s="82"/>
      <c r="R42" s="82"/>
      <c r="S42" s="82"/>
      <c r="T42" s="56"/>
      <c r="U42" s="82"/>
      <c r="V42" s="82"/>
      <c r="W42" s="82"/>
      <c r="X42" s="82"/>
      <c r="Y42" s="82"/>
      <c r="Z42" s="82"/>
      <c r="AA42" s="82"/>
      <c r="AB42" s="82"/>
      <c r="AC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</row>
    <row r="43" spans="7:74" ht="22.5">
      <c r="G43" s="107" t="s">
        <v>80</v>
      </c>
      <c r="H43" s="108"/>
      <c r="I43" s="108"/>
      <c r="J43" s="108"/>
      <c r="K43" s="108"/>
      <c r="L43" s="108"/>
      <c r="M43" s="108"/>
      <c r="N43" s="108"/>
      <c r="Q43" s="82"/>
      <c r="R43" s="82"/>
      <c r="S43" s="82"/>
      <c r="T43" s="56"/>
      <c r="U43" s="82"/>
      <c r="V43" s="82"/>
      <c r="W43" s="82"/>
      <c r="X43" s="82"/>
      <c r="Y43" s="82"/>
      <c r="Z43" s="82"/>
      <c r="AA43" s="82"/>
      <c r="AB43" s="82"/>
      <c r="AC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</row>
    <row r="44" spans="7:74" ht="15.75">
      <c r="G44" s="108"/>
      <c r="H44" s="108"/>
      <c r="I44" s="108"/>
      <c r="J44" s="108"/>
      <c r="K44" s="108"/>
      <c r="L44" s="108"/>
      <c r="M44" s="108"/>
      <c r="N44" s="108"/>
      <c r="Q44" s="82"/>
      <c r="R44" s="82"/>
      <c r="S44" s="82"/>
      <c r="T44" s="56"/>
      <c r="U44" s="82"/>
      <c r="V44" s="82"/>
      <c r="W44" s="82"/>
      <c r="X44" s="82"/>
      <c r="Y44" s="82"/>
      <c r="Z44" s="82"/>
      <c r="AA44" s="82"/>
      <c r="AB44" s="82"/>
      <c r="AC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</row>
    <row r="45" spans="7:74" ht="15.75">
      <c r="G45" s="108"/>
      <c r="H45" s="108"/>
      <c r="I45" s="108"/>
      <c r="J45" s="108"/>
      <c r="K45" s="108"/>
      <c r="L45" s="108"/>
      <c r="M45" s="108"/>
      <c r="N45" s="108"/>
      <c r="Q45" s="82"/>
      <c r="R45" s="82"/>
      <c r="S45" s="82"/>
      <c r="T45" s="56"/>
      <c r="U45" s="82"/>
      <c r="V45" s="82"/>
      <c r="W45" s="82"/>
      <c r="X45" s="82"/>
      <c r="Y45" s="82"/>
      <c r="Z45" s="82"/>
      <c r="AA45" s="82"/>
      <c r="AB45" s="82"/>
      <c r="AC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</row>
    <row r="46" spans="7:74" ht="23.25">
      <c r="G46" s="108"/>
      <c r="H46" s="109" t="s">
        <v>27</v>
      </c>
      <c r="I46" s="110" t="s">
        <v>81</v>
      </c>
      <c r="J46" s="110"/>
      <c r="K46" s="111"/>
      <c r="L46" s="108"/>
      <c r="M46" s="109" t="s">
        <v>82</v>
      </c>
      <c r="N46" s="112" t="s">
        <v>83</v>
      </c>
      <c r="Q46" s="82"/>
      <c r="R46" s="82"/>
      <c r="S46" s="82"/>
      <c r="T46" s="56"/>
      <c r="U46" s="82"/>
      <c r="V46" s="82"/>
      <c r="W46" s="82"/>
      <c r="X46" s="82"/>
      <c r="Y46" s="82"/>
      <c r="Z46" s="82"/>
      <c r="AA46" s="82"/>
      <c r="AB46" s="82"/>
      <c r="AC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</row>
    <row r="47" spans="7:74" ht="23.25">
      <c r="G47" s="108"/>
      <c r="H47" s="108"/>
      <c r="I47" s="110" t="s">
        <v>84</v>
      </c>
      <c r="J47" s="111"/>
      <c r="K47" s="111"/>
      <c r="L47" s="108"/>
      <c r="M47" s="108"/>
      <c r="N47" s="108"/>
      <c r="Q47" s="82"/>
      <c r="R47" s="82"/>
      <c r="S47" s="82"/>
      <c r="T47" s="56"/>
      <c r="U47" s="82"/>
      <c r="V47" s="82"/>
      <c r="W47" s="82"/>
      <c r="X47" s="82"/>
      <c r="Y47" s="82"/>
      <c r="Z47" s="82"/>
      <c r="AA47" s="82"/>
      <c r="AB47" s="82"/>
      <c r="AC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</row>
    <row r="48" spans="7:74" ht="15.75">
      <c r="G48" s="108"/>
      <c r="H48" s="108"/>
      <c r="I48" s="108"/>
      <c r="J48" s="108"/>
      <c r="K48" s="108"/>
      <c r="L48" s="108"/>
      <c r="M48" s="108"/>
      <c r="N48" s="108"/>
    </row>
    <row r="49" spans="7:14" ht="15.75">
      <c r="G49" s="108"/>
      <c r="H49" s="108"/>
      <c r="I49" s="108"/>
      <c r="J49" s="108"/>
      <c r="K49" s="108"/>
      <c r="L49" s="108"/>
      <c r="M49" s="108"/>
      <c r="N49" s="108"/>
    </row>
    <row r="50" spans="7:14" ht="15.75">
      <c r="G50" s="108"/>
      <c r="H50" s="108"/>
      <c r="I50" s="108"/>
      <c r="J50" s="108"/>
      <c r="K50" s="108"/>
      <c r="L50" s="108"/>
      <c r="M50" s="108"/>
      <c r="N50" s="108"/>
    </row>
    <row r="51" spans="7:14" ht="15.75">
      <c r="G51" s="108"/>
      <c r="H51" s="108"/>
      <c r="I51" s="108"/>
      <c r="J51" s="108"/>
      <c r="K51" s="108"/>
      <c r="L51" s="108"/>
      <c r="M51" s="108"/>
      <c r="N51" s="108"/>
    </row>
    <row r="52" spans="7:14" ht="15.75">
      <c r="G52" s="108"/>
      <c r="H52" s="108"/>
      <c r="I52" s="108"/>
      <c r="J52" s="108"/>
      <c r="K52" s="108"/>
      <c r="L52" s="108"/>
      <c r="M52" s="108"/>
      <c r="N52" s="108"/>
    </row>
    <row r="53" spans="7:14" ht="15.75">
      <c r="G53" s="108"/>
      <c r="H53" s="108"/>
      <c r="I53" s="108"/>
      <c r="J53" s="108"/>
      <c r="K53" s="108"/>
      <c r="L53" s="108"/>
      <c r="M53" s="108"/>
      <c r="N53" s="108"/>
    </row>
    <row r="54" spans="7:14" ht="15.75">
      <c r="G54" s="108"/>
      <c r="H54" s="108"/>
      <c r="I54" s="108"/>
      <c r="J54" s="108"/>
      <c r="K54" s="108"/>
      <c r="L54" s="108"/>
      <c r="M54" s="108"/>
      <c r="N54" s="108"/>
    </row>
    <row r="55" spans="7:14" ht="15.75">
      <c r="G55" s="108"/>
      <c r="H55" s="108"/>
      <c r="I55" s="108"/>
      <c r="J55" s="108"/>
      <c r="K55" s="108"/>
      <c r="L55" s="108"/>
      <c r="M55" s="108"/>
      <c r="N55" s="108"/>
    </row>
    <row r="56" spans="7:14" ht="15.75">
      <c r="G56" s="108"/>
      <c r="H56" s="108"/>
      <c r="I56" s="108"/>
      <c r="J56" s="108"/>
      <c r="K56" s="108"/>
      <c r="L56" s="108"/>
      <c r="M56" s="108"/>
      <c r="N56" s="108"/>
    </row>
    <row r="57" spans="7:14" ht="15.75">
      <c r="G57" s="108"/>
      <c r="H57" s="108"/>
      <c r="I57" s="108"/>
      <c r="J57" s="108"/>
      <c r="K57" s="108"/>
      <c r="L57" s="108"/>
      <c r="M57" s="108"/>
      <c r="N57" s="108"/>
    </row>
    <row r="58" spans="7:14" ht="15.75">
      <c r="G58" s="108"/>
      <c r="H58" s="108"/>
      <c r="I58" s="113" t="s">
        <v>85</v>
      </c>
      <c r="J58" s="114">
        <f>L7</f>
        <v>8</v>
      </c>
      <c r="K58" s="108"/>
      <c r="L58" s="108"/>
      <c r="M58" s="108"/>
      <c r="N58" s="108"/>
    </row>
    <row r="59" spans="7:14" ht="15.75">
      <c r="G59" s="108"/>
      <c r="H59" s="108"/>
      <c r="I59" s="113" t="s">
        <v>86</v>
      </c>
      <c r="J59" s="114">
        <f>L6</f>
        <v>10</v>
      </c>
      <c r="K59" s="108"/>
      <c r="L59" s="108"/>
      <c r="M59" s="108"/>
      <c r="N59" s="108"/>
    </row>
    <row r="60" spans="7:14" ht="15.75">
      <c r="G60" s="108"/>
      <c r="H60" s="108"/>
      <c r="I60" s="113" t="s">
        <v>87</v>
      </c>
      <c r="J60" s="114">
        <f>L8</f>
        <v>6</v>
      </c>
      <c r="K60" s="108"/>
      <c r="L60" s="108"/>
      <c r="M60" s="108"/>
      <c r="N60" s="108"/>
    </row>
    <row r="61" spans="7:14" ht="15.75">
      <c r="G61" s="108"/>
      <c r="H61" s="108"/>
      <c r="I61" s="113" t="s">
        <v>88</v>
      </c>
      <c r="J61" s="115">
        <f>0.5*(J58+J59+J60)</f>
        <v>12</v>
      </c>
      <c r="K61" s="108"/>
      <c r="L61" s="108"/>
      <c r="M61" s="108"/>
      <c r="N61" s="108"/>
    </row>
    <row r="62" spans="7:14" ht="16.5" thickBot="1">
      <c r="G62" s="108"/>
      <c r="H62" s="108"/>
      <c r="I62" s="108"/>
      <c r="J62" s="16"/>
      <c r="K62" s="108"/>
      <c r="L62" s="108"/>
      <c r="M62" s="108"/>
      <c r="N62" s="108"/>
    </row>
    <row r="63" spans="7:14" ht="19.5" thickBot="1">
      <c r="G63" s="108"/>
      <c r="H63" s="108"/>
      <c r="I63" s="116" t="s">
        <v>89</v>
      </c>
      <c r="J63" s="117">
        <f>(J58*J59*J60)/(4*SQRT(J61*(J61-J58)*(J61-J59)*(J61-J60)))</f>
        <v>5</v>
      </c>
      <c r="K63" s="108"/>
      <c r="L63" s="108"/>
      <c r="M63" s="108"/>
      <c r="N63" s="108"/>
    </row>
    <row r="64" spans="7:14" ht="15.75">
      <c r="G64" s="108"/>
      <c r="H64" s="108"/>
      <c r="I64" s="108"/>
      <c r="J64" s="108"/>
      <c r="K64" s="108"/>
      <c r="L64" s="108"/>
      <c r="M64" s="108"/>
      <c r="N64" s="108"/>
    </row>
  </sheetData>
  <mergeCells count="2">
    <mergeCell ref="H11:I11"/>
    <mergeCell ref="G13:I1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showGridLines="0" zoomScale="86" zoomScaleNormal="86" workbookViewId="0">
      <selection activeCell="W18" sqref="W18"/>
    </sheetView>
  </sheetViews>
  <sheetFormatPr defaultColWidth="5.7109375" defaultRowHeight="30" customHeight="1"/>
  <cols>
    <col min="14" max="14" width="20.85546875" bestFit="1" customWidth="1"/>
    <col min="15" max="15" width="12.5703125" customWidth="1"/>
    <col min="16" max="16" width="6.140625" bestFit="1" customWidth="1"/>
    <col min="17" max="17" width="6.42578125" customWidth="1"/>
    <col min="18" max="19" width="11.5703125" customWidth="1"/>
    <col min="20" max="20" width="8.140625" bestFit="1" customWidth="1"/>
    <col min="21" max="21" width="17.140625" customWidth="1"/>
    <col min="23" max="23" width="34.28515625" customWidth="1"/>
    <col min="24" max="24" width="11.42578125" customWidth="1"/>
    <col min="25" max="25" width="16.85546875" customWidth="1"/>
  </cols>
  <sheetData>
    <row r="1" spans="1:27" ht="30" customHeight="1" thickBot="1">
      <c r="A1" s="175" t="s">
        <v>104</v>
      </c>
      <c r="B1" s="176"/>
      <c r="C1" s="176"/>
      <c r="D1" s="176"/>
      <c r="E1" s="176"/>
      <c r="F1" s="176"/>
      <c r="G1" s="176"/>
      <c r="H1" s="176"/>
      <c r="I1" s="176"/>
      <c r="J1" s="177"/>
      <c r="N1" s="2" t="s">
        <v>0</v>
      </c>
      <c r="O1" s="1"/>
      <c r="P1" s="1"/>
      <c r="Q1" s="57"/>
      <c r="R1" s="21"/>
      <c r="S1" s="21"/>
      <c r="T1" s="21"/>
      <c r="U1" s="21"/>
      <c r="W1" s="127"/>
      <c r="X1" s="128"/>
      <c r="Y1" s="129" t="s">
        <v>73</v>
      </c>
      <c r="Z1" s="130"/>
    </row>
    <row r="2" spans="1:27" ht="30" customHeight="1" thickBot="1">
      <c r="M2">
        <v>2</v>
      </c>
      <c r="N2" s="141" t="s">
        <v>1</v>
      </c>
      <c r="O2" s="142" t="s">
        <v>92</v>
      </c>
      <c r="P2" s="143"/>
      <c r="Q2" s="57"/>
      <c r="R2" s="141" t="s">
        <v>2</v>
      </c>
      <c r="S2" s="144"/>
      <c r="T2" s="143"/>
      <c r="U2" s="145" t="s">
        <v>73</v>
      </c>
      <c r="W2" s="131" t="s">
        <v>97</v>
      </c>
      <c r="X2" s="132">
        <f>S9+S18</f>
        <v>52.406000152523035</v>
      </c>
      <c r="Y2" s="133"/>
      <c r="Z2" s="134"/>
    </row>
    <row r="3" spans="1:27" ht="30" customHeight="1">
      <c r="N3" s="146" t="s">
        <v>3</v>
      </c>
      <c r="O3" s="147">
        <v>0</v>
      </c>
      <c r="P3" s="148" t="s">
        <v>4</v>
      </c>
      <c r="Q3" s="119" t="s">
        <v>35</v>
      </c>
      <c r="R3" s="146" t="s">
        <v>3</v>
      </c>
      <c r="S3" s="149">
        <f>'Graden driehoek (2)'!L3</f>
        <v>51.529495068282699</v>
      </c>
      <c r="T3" s="148" t="s">
        <v>4</v>
      </c>
      <c r="U3" s="122">
        <f>S3/24</f>
        <v>2.147062294511779</v>
      </c>
      <c r="W3" s="135" t="s">
        <v>33</v>
      </c>
      <c r="X3" s="136">
        <f>S5+S14</f>
        <v>67.239444979687534</v>
      </c>
      <c r="Y3" s="137">
        <f>X3/24</f>
        <v>2.8016435408203137</v>
      </c>
      <c r="Z3" s="134"/>
    </row>
    <row r="4" spans="1:27" ht="30" customHeight="1">
      <c r="N4" s="150" t="s">
        <v>5</v>
      </c>
      <c r="O4" s="151">
        <v>0</v>
      </c>
      <c r="P4" s="152" t="s">
        <v>4</v>
      </c>
      <c r="Q4" s="119" t="s">
        <v>34</v>
      </c>
      <c r="R4" s="150" t="s">
        <v>5</v>
      </c>
      <c r="S4" s="153">
        <f>'Graden driehoek (2)'!L4</f>
        <v>94.921127478009566</v>
      </c>
      <c r="T4" s="152" t="s">
        <v>4</v>
      </c>
      <c r="U4" s="122">
        <f t="shared" ref="U4:U5" si="0">S4/24</f>
        <v>3.9550469782503987</v>
      </c>
      <c r="W4" s="135" t="s">
        <v>34</v>
      </c>
      <c r="X4" s="136">
        <f>S4</f>
        <v>94.921127478009566</v>
      </c>
      <c r="Y4" s="137">
        <f t="shared" ref="Y4:Y6" si="1">X4/24</f>
        <v>3.9550469782503987</v>
      </c>
      <c r="Z4" s="134"/>
    </row>
    <row r="5" spans="1:27" ht="30" customHeight="1">
      <c r="N5" s="150" t="s">
        <v>6</v>
      </c>
      <c r="O5" s="151">
        <v>0</v>
      </c>
      <c r="P5" s="152" t="s">
        <v>4</v>
      </c>
      <c r="Q5" s="119" t="s">
        <v>33</v>
      </c>
      <c r="R5" s="150" t="s">
        <v>6</v>
      </c>
      <c r="S5" s="153">
        <f>'Graden driehoek (2)'!L5</f>
        <v>33.549377453707741</v>
      </c>
      <c r="T5" s="152" t="s">
        <v>4</v>
      </c>
      <c r="U5" s="122">
        <f t="shared" si="0"/>
        <v>1.3978907272378225</v>
      </c>
      <c r="W5" s="135" t="s">
        <v>35</v>
      </c>
      <c r="X5" s="136">
        <f>S3+S12</f>
        <v>107.8394275423029</v>
      </c>
      <c r="Y5" s="137">
        <f t="shared" si="1"/>
        <v>4.4933094809292875</v>
      </c>
      <c r="Z5" s="134"/>
    </row>
    <row r="6" spans="1:27" ht="30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N6" s="150" t="s">
        <v>7</v>
      </c>
      <c r="O6" s="154">
        <f>S15</f>
        <v>10.816653826391969</v>
      </c>
      <c r="P6" s="152" t="s">
        <v>8</v>
      </c>
      <c r="Q6" s="94" t="s">
        <v>46</v>
      </c>
      <c r="R6" s="150" t="s">
        <v>7</v>
      </c>
      <c r="S6" s="153">
        <f>'Graden driehoek (2)'!L6</f>
        <v>10.816653826391969</v>
      </c>
      <c r="T6" s="152" t="s">
        <v>8</v>
      </c>
      <c r="U6" s="155"/>
      <c r="W6" s="135" t="s">
        <v>98</v>
      </c>
      <c r="X6" s="136">
        <f>S13</f>
        <v>90</v>
      </c>
      <c r="Y6" s="137">
        <f t="shared" si="1"/>
        <v>3.75</v>
      </c>
      <c r="Z6" s="134"/>
    </row>
    <row r="7" spans="1:27" ht="30" customHeight="1" thickBot="1">
      <c r="A7" s="123"/>
      <c r="B7" s="123"/>
      <c r="C7" s="123"/>
      <c r="D7" s="124" t="s">
        <v>50</v>
      </c>
      <c r="E7" s="123"/>
      <c r="F7" s="123"/>
      <c r="G7" s="123"/>
      <c r="H7" s="123"/>
      <c r="I7" s="123"/>
      <c r="J7" s="123"/>
      <c r="N7" s="150" t="s">
        <v>9</v>
      </c>
      <c r="O7" s="151">
        <v>6</v>
      </c>
      <c r="P7" s="152" t="s">
        <v>8</v>
      </c>
      <c r="Q7" s="94" t="s">
        <v>47</v>
      </c>
      <c r="R7" s="150" t="s">
        <v>9</v>
      </c>
      <c r="S7" s="153">
        <f>'Graden driehoek (2)'!L7</f>
        <v>6</v>
      </c>
      <c r="T7" s="152" t="s">
        <v>8</v>
      </c>
      <c r="U7" s="155"/>
      <c r="W7" s="138"/>
      <c r="X7" s="139"/>
      <c r="Y7" s="139"/>
      <c r="Z7" s="140"/>
    </row>
    <row r="8" spans="1:27" ht="30" customHeight="1" thickBot="1">
      <c r="A8" s="123"/>
      <c r="B8" s="123"/>
      <c r="C8" s="123"/>
      <c r="D8" s="123"/>
      <c r="E8" s="125" t="s">
        <v>34</v>
      </c>
      <c r="F8" s="123"/>
      <c r="G8" s="123"/>
      <c r="H8" s="123">
        <v>6</v>
      </c>
      <c r="I8" s="123"/>
      <c r="J8" s="123"/>
      <c r="N8" s="156" t="s">
        <v>10</v>
      </c>
      <c r="O8" s="157">
        <v>8.5</v>
      </c>
      <c r="P8" s="158" t="s">
        <v>8</v>
      </c>
      <c r="Q8" s="94" t="s">
        <v>45</v>
      </c>
      <c r="R8" s="150" t="s">
        <v>10</v>
      </c>
      <c r="S8" s="153">
        <f>'Graden driehoek (2)'!L8</f>
        <v>8.5</v>
      </c>
      <c r="T8" s="152" t="s">
        <v>8</v>
      </c>
      <c r="U8" s="155"/>
    </row>
    <row r="9" spans="1:27" ht="30" customHeight="1" thickBo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1" t="s">
        <v>49</v>
      </c>
      <c r="N9" s="120"/>
      <c r="O9" s="120"/>
      <c r="P9" s="120"/>
      <c r="Q9" s="159"/>
      <c r="R9" s="156" t="s">
        <v>11</v>
      </c>
      <c r="S9" s="160">
        <f>'Graden driehoek (2)'!L9</f>
        <v>25.406000152523024</v>
      </c>
      <c r="T9" s="158" t="s">
        <v>12</v>
      </c>
      <c r="U9" s="155"/>
    </row>
    <row r="10" spans="1:27" ht="30" customHeight="1" thickBot="1">
      <c r="A10" s="123"/>
      <c r="B10" s="123"/>
      <c r="C10" s="123"/>
      <c r="D10" s="123"/>
      <c r="E10" s="123"/>
      <c r="F10" s="123"/>
      <c r="G10" s="123"/>
      <c r="H10" s="123"/>
      <c r="I10" s="123"/>
      <c r="J10" s="126" t="s">
        <v>35</v>
      </c>
      <c r="N10" s="120"/>
      <c r="O10" s="120"/>
      <c r="P10" s="120"/>
      <c r="Q10" s="120"/>
      <c r="R10" s="120"/>
      <c r="S10" s="120"/>
      <c r="T10" s="120"/>
      <c r="U10" s="120"/>
    </row>
    <row r="11" spans="1:27" ht="30" customHeight="1" thickBot="1">
      <c r="A11" s="123"/>
      <c r="B11" s="123">
        <v>8.5</v>
      </c>
      <c r="C11" s="123"/>
      <c r="D11" s="123"/>
      <c r="E11" s="123"/>
      <c r="F11" s="123"/>
      <c r="G11" s="123"/>
      <c r="H11" s="123"/>
      <c r="I11" s="123"/>
      <c r="J11" s="123"/>
      <c r="M11">
        <v>1</v>
      </c>
      <c r="N11" s="141" t="s">
        <v>1</v>
      </c>
      <c r="O11" s="142" t="s">
        <v>94</v>
      </c>
      <c r="P11" s="143"/>
      <c r="Q11" s="57"/>
      <c r="R11" s="141" t="s">
        <v>2</v>
      </c>
      <c r="S11" s="144"/>
      <c r="T11" s="143"/>
      <c r="U11" s="145" t="s">
        <v>73</v>
      </c>
      <c r="W11" s="161" t="s">
        <v>100</v>
      </c>
      <c r="X11" s="162"/>
      <c r="Y11" s="162"/>
      <c r="Z11" s="162"/>
      <c r="AA11" s="163"/>
    </row>
    <row r="12" spans="1:27" ht="30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>
        <v>6</v>
      </c>
      <c r="N12" s="146" t="s">
        <v>3</v>
      </c>
      <c r="O12" s="147">
        <v>0</v>
      </c>
      <c r="P12" s="148" t="s">
        <v>4</v>
      </c>
      <c r="Q12" s="119" t="s">
        <v>35</v>
      </c>
      <c r="R12" s="146" t="s">
        <v>3</v>
      </c>
      <c r="S12" s="149">
        <f>'Graden driehoek (3)'!L3</f>
        <v>56.309932474020208</v>
      </c>
      <c r="T12" s="148" t="s">
        <v>4</v>
      </c>
      <c r="U12" s="122">
        <f>S12/24</f>
        <v>2.3462471864175085</v>
      </c>
      <c r="W12" s="164" t="s">
        <v>99</v>
      </c>
      <c r="X12" s="165"/>
      <c r="Y12" s="165"/>
      <c r="Z12" s="165"/>
      <c r="AA12" s="166"/>
    </row>
    <row r="13" spans="1:27" ht="30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N13" s="150" t="s">
        <v>5</v>
      </c>
      <c r="O13" s="151">
        <v>90</v>
      </c>
      <c r="P13" s="152" t="s">
        <v>4</v>
      </c>
      <c r="Q13" s="119" t="s">
        <v>98</v>
      </c>
      <c r="R13" s="150" t="s">
        <v>5</v>
      </c>
      <c r="S13" s="153">
        <f>'Graden driehoek (3)'!L4</f>
        <v>90</v>
      </c>
      <c r="T13" s="152" t="s">
        <v>4</v>
      </c>
      <c r="U13" s="122">
        <f t="shared" ref="U13:U14" si="2">S13/24</f>
        <v>3.75</v>
      </c>
      <c r="W13" s="164" t="s">
        <v>102</v>
      </c>
      <c r="X13" s="165"/>
      <c r="Y13" s="165"/>
      <c r="Z13" s="165"/>
      <c r="AA13" s="166"/>
    </row>
    <row r="14" spans="1:27" ht="30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N14" s="150" t="s">
        <v>6</v>
      </c>
      <c r="O14" s="151">
        <v>0</v>
      </c>
      <c r="P14" s="152" t="s">
        <v>4</v>
      </c>
      <c r="Q14" s="119" t="s">
        <v>33</v>
      </c>
      <c r="R14" s="150" t="s">
        <v>6</v>
      </c>
      <c r="S14" s="153">
        <f>'Graden driehoek (3)'!L5</f>
        <v>33.690067525979799</v>
      </c>
      <c r="T14" s="152" t="s">
        <v>4</v>
      </c>
      <c r="U14" s="122">
        <f t="shared" si="2"/>
        <v>1.4037528135824917</v>
      </c>
      <c r="W14" s="164" t="s">
        <v>101</v>
      </c>
      <c r="X14" s="165"/>
      <c r="Y14" s="165"/>
      <c r="Z14" s="165"/>
      <c r="AA14" s="166"/>
    </row>
    <row r="15" spans="1:27" ht="30" customHeight="1">
      <c r="A15" s="123"/>
      <c r="B15" s="126" t="s">
        <v>33</v>
      </c>
      <c r="C15" s="123"/>
      <c r="D15" s="123"/>
      <c r="E15" s="123"/>
      <c r="F15" s="123"/>
      <c r="G15" s="123"/>
      <c r="H15" s="123"/>
      <c r="I15" s="123"/>
      <c r="J15" s="126" t="s">
        <v>98</v>
      </c>
      <c r="N15" s="150" t="s">
        <v>7</v>
      </c>
      <c r="O15" s="151">
        <v>0</v>
      </c>
      <c r="P15" s="152" t="s">
        <v>8</v>
      </c>
      <c r="Q15" s="94" t="s">
        <v>46</v>
      </c>
      <c r="R15" s="150" t="s">
        <v>7</v>
      </c>
      <c r="S15" s="153">
        <f>'Graden driehoek (3)'!L6</f>
        <v>10.816653826391969</v>
      </c>
      <c r="T15" s="152" t="s">
        <v>8</v>
      </c>
      <c r="U15" s="155"/>
      <c r="W15" s="164" t="s">
        <v>103</v>
      </c>
      <c r="X15" s="165"/>
      <c r="Y15" s="165"/>
      <c r="Z15" s="165"/>
      <c r="AA15" s="166"/>
    </row>
    <row r="16" spans="1:27" ht="30" customHeight="1">
      <c r="A16" s="121" t="s">
        <v>48</v>
      </c>
      <c r="F16">
        <v>9</v>
      </c>
      <c r="K16" s="121" t="s">
        <v>93</v>
      </c>
      <c r="N16" s="150" t="s">
        <v>9</v>
      </c>
      <c r="O16" s="151">
        <v>6</v>
      </c>
      <c r="P16" s="152" t="s">
        <v>8</v>
      </c>
      <c r="Q16" s="94" t="s">
        <v>96</v>
      </c>
      <c r="R16" s="150" t="s">
        <v>9</v>
      </c>
      <c r="S16" s="153">
        <f>'Graden driehoek (3)'!L7</f>
        <v>6</v>
      </c>
      <c r="T16" s="152" t="s">
        <v>8</v>
      </c>
      <c r="U16" s="155"/>
      <c r="W16" s="167"/>
      <c r="X16" s="168"/>
      <c r="Y16" s="168"/>
      <c r="Z16" s="168"/>
      <c r="AA16" s="169"/>
    </row>
    <row r="17" spans="14:21" ht="30" customHeight="1" thickBot="1">
      <c r="N17" s="156" t="s">
        <v>10</v>
      </c>
      <c r="O17" s="157">
        <v>9</v>
      </c>
      <c r="P17" s="158" t="s">
        <v>8</v>
      </c>
      <c r="Q17" s="94" t="s">
        <v>95</v>
      </c>
      <c r="R17" s="150" t="s">
        <v>10</v>
      </c>
      <c r="S17" s="153">
        <f>'Graden driehoek (3)'!L8</f>
        <v>9</v>
      </c>
      <c r="T17" s="152" t="s">
        <v>8</v>
      </c>
      <c r="U17" s="155"/>
    </row>
    <row r="18" spans="14:21" ht="30" customHeight="1" thickBot="1">
      <c r="N18" s="120"/>
      <c r="O18" s="120"/>
      <c r="P18" s="120"/>
      <c r="Q18" s="159"/>
      <c r="R18" s="156" t="s">
        <v>11</v>
      </c>
      <c r="S18" s="160">
        <f>'Graden driehoek (3)'!L9</f>
        <v>27.000000000000011</v>
      </c>
      <c r="T18" s="158" t="s">
        <v>12</v>
      </c>
      <c r="U18" s="155"/>
    </row>
  </sheetData>
  <mergeCells count="1">
    <mergeCell ref="A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4"/>
  <sheetViews>
    <sheetView showGridLines="0" topLeftCell="E1" zoomScaleNormal="100" workbookViewId="0">
      <selection activeCell="N23" sqref="N23"/>
    </sheetView>
  </sheetViews>
  <sheetFormatPr defaultRowHeight="12.75"/>
  <cols>
    <col min="1" max="1" width="6" style="24" hidden="1" customWidth="1"/>
    <col min="2" max="2" width="4" style="24" hidden="1" customWidth="1"/>
    <col min="3" max="3" width="6.5703125" style="23" hidden="1" customWidth="1"/>
    <col min="4" max="4" width="7.5703125" style="23" hidden="1" customWidth="1"/>
    <col min="5" max="5" width="2.28515625" style="23" customWidth="1"/>
    <col min="6" max="6" width="4.42578125" style="24" customWidth="1"/>
    <col min="7" max="9" width="13.28515625" style="24" customWidth="1"/>
    <col min="10" max="13" width="9.140625" style="23"/>
    <col min="14" max="14" width="15.7109375" style="23" customWidth="1"/>
    <col min="15" max="15" width="9.140625" style="23"/>
    <col min="16" max="16" width="8.7109375" style="23" customWidth="1"/>
    <col min="17" max="17" width="9.140625" style="23"/>
    <col min="18" max="18" width="9.28515625" style="23" customWidth="1"/>
    <col min="19" max="19" width="9.140625" style="23"/>
    <col min="20" max="20" width="9.140625" style="58"/>
    <col min="21" max="21" width="10.7109375" style="23" bestFit="1" customWidth="1"/>
    <col min="22" max="22" width="10.42578125" style="23" bestFit="1" customWidth="1"/>
    <col min="23" max="23" width="9.140625" style="23"/>
    <col min="24" max="24" width="9.140625" style="23" customWidth="1"/>
    <col min="25" max="29" width="9.140625" style="23"/>
    <col min="30" max="39" width="9.140625" style="60"/>
    <col min="40" max="64" width="9.140625" style="82"/>
    <col min="65" max="242" width="9.140625" style="23"/>
    <col min="243" max="243" width="4.7109375" style="23" customWidth="1"/>
    <col min="244" max="244" width="9.140625" style="23"/>
    <col min="245" max="245" width="3.42578125" style="23" bestFit="1" customWidth="1"/>
    <col min="246" max="246" width="5.140625" style="23" customWidth="1"/>
    <col min="247" max="247" width="4" style="23" customWidth="1"/>
    <col min="248" max="248" width="8.28515625" style="23" customWidth="1"/>
    <col min="249" max="250" width="9.140625" style="23"/>
    <col min="251" max="251" width="2.42578125" style="23" customWidth="1"/>
    <col min="252" max="252" width="5.85546875" style="23" customWidth="1"/>
    <col min="253" max="253" width="2.85546875" style="23" customWidth="1"/>
    <col min="254" max="254" width="6" style="23" customWidth="1"/>
    <col min="255" max="258" width="0" style="23" hidden="1" customWidth="1"/>
    <col min="259" max="259" width="9.140625" style="23"/>
    <col min="260" max="260" width="14.28515625" style="23" customWidth="1"/>
    <col min="261" max="261" width="13.28515625" style="23" customWidth="1"/>
    <col min="262" max="498" width="9.140625" style="23"/>
    <col min="499" max="499" width="4.7109375" style="23" customWidth="1"/>
    <col min="500" max="500" width="9.140625" style="23"/>
    <col min="501" max="501" width="3.42578125" style="23" bestFit="1" customWidth="1"/>
    <col min="502" max="502" width="5.140625" style="23" customWidth="1"/>
    <col min="503" max="503" width="4" style="23" customWidth="1"/>
    <col min="504" max="504" width="8.28515625" style="23" customWidth="1"/>
    <col min="505" max="506" width="9.140625" style="23"/>
    <col min="507" max="507" width="2.42578125" style="23" customWidth="1"/>
    <col min="508" max="508" width="5.85546875" style="23" customWidth="1"/>
    <col min="509" max="509" width="2.85546875" style="23" customWidth="1"/>
    <col min="510" max="510" width="6" style="23" customWidth="1"/>
    <col min="511" max="514" width="0" style="23" hidden="1" customWidth="1"/>
    <col min="515" max="515" width="9.140625" style="23"/>
    <col min="516" max="516" width="14.28515625" style="23" customWidth="1"/>
    <col min="517" max="517" width="13.28515625" style="23" customWidth="1"/>
    <col min="518" max="754" width="9.140625" style="23"/>
    <col min="755" max="755" width="4.7109375" style="23" customWidth="1"/>
    <col min="756" max="756" width="9.140625" style="23"/>
    <col min="757" max="757" width="3.42578125" style="23" bestFit="1" customWidth="1"/>
    <col min="758" max="758" width="5.140625" style="23" customWidth="1"/>
    <col min="759" max="759" width="4" style="23" customWidth="1"/>
    <col min="760" max="760" width="8.28515625" style="23" customWidth="1"/>
    <col min="761" max="762" width="9.140625" style="23"/>
    <col min="763" max="763" width="2.42578125" style="23" customWidth="1"/>
    <col min="764" max="764" width="5.85546875" style="23" customWidth="1"/>
    <col min="765" max="765" width="2.85546875" style="23" customWidth="1"/>
    <col min="766" max="766" width="6" style="23" customWidth="1"/>
    <col min="767" max="770" width="0" style="23" hidden="1" customWidth="1"/>
    <col min="771" max="771" width="9.140625" style="23"/>
    <col min="772" max="772" width="14.28515625" style="23" customWidth="1"/>
    <col min="773" max="773" width="13.28515625" style="23" customWidth="1"/>
    <col min="774" max="1010" width="9.140625" style="23"/>
    <col min="1011" max="1011" width="4.7109375" style="23" customWidth="1"/>
    <col min="1012" max="1012" width="9.140625" style="23"/>
    <col min="1013" max="1013" width="3.42578125" style="23" bestFit="1" customWidth="1"/>
    <col min="1014" max="1014" width="5.140625" style="23" customWidth="1"/>
    <col min="1015" max="1015" width="4" style="23" customWidth="1"/>
    <col min="1016" max="1016" width="8.28515625" style="23" customWidth="1"/>
    <col min="1017" max="1018" width="9.140625" style="23"/>
    <col min="1019" max="1019" width="2.42578125" style="23" customWidth="1"/>
    <col min="1020" max="1020" width="5.85546875" style="23" customWidth="1"/>
    <col min="1021" max="1021" width="2.85546875" style="23" customWidth="1"/>
    <col min="1022" max="1022" width="6" style="23" customWidth="1"/>
    <col min="1023" max="1026" width="0" style="23" hidden="1" customWidth="1"/>
    <col min="1027" max="1027" width="9.140625" style="23"/>
    <col min="1028" max="1028" width="14.28515625" style="23" customWidth="1"/>
    <col min="1029" max="1029" width="13.28515625" style="23" customWidth="1"/>
    <col min="1030" max="1266" width="9.140625" style="23"/>
    <col min="1267" max="1267" width="4.7109375" style="23" customWidth="1"/>
    <col min="1268" max="1268" width="9.140625" style="23"/>
    <col min="1269" max="1269" width="3.42578125" style="23" bestFit="1" customWidth="1"/>
    <col min="1270" max="1270" width="5.140625" style="23" customWidth="1"/>
    <col min="1271" max="1271" width="4" style="23" customWidth="1"/>
    <col min="1272" max="1272" width="8.28515625" style="23" customWidth="1"/>
    <col min="1273" max="1274" width="9.140625" style="23"/>
    <col min="1275" max="1275" width="2.42578125" style="23" customWidth="1"/>
    <col min="1276" max="1276" width="5.85546875" style="23" customWidth="1"/>
    <col min="1277" max="1277" width="2.85546875" style="23" customWidth="1"/>
    <col min="1278" max="1278" width="6" style="23" customWidth="1"/>
    <col min="1279" max="1282" width="0" style="23" hidden="1" customWidth="1"/>
    <col min="1283" max="1283" width="9.140625" style="23"/>
    <col min="1284" max="1284" width="14.28515625" style="23" customWidth="1"/>
    <col min="1285" max="1285" width="13.28515625" style="23" customWidth="1"/>
    <col min="1286" max="1522" width="9.140625" style="23"/>
    <col min="1523" max="1523" width="4.7109375" style="23" customWidth="1"/>
    <col min="1524" max="1524" width="9.140625" style="23"/>
    <col min="1525" max="1525" width="3.42578125" style="23" bestFit="1" customWidth="1"/>
    <col min="1526" max="1526" width="5.140625" style="23" customWidth="1"/>
    <col min="1527" max="1527" width="4" style="23" customWidth="1"/>
    <col min="1528" max="1528" width="8.28515625" style="23" customWidth="1"/>
    <col min="1529" max="1530" width="9.140625" style="23"/>
    <col min="1531" max="1531" width="2.42578125" style="23" customWidth="1"/>
    <col min="1532" max="1532" width="5.85546875" style="23" customWidth="1"/>
    <col min="1533" max="1533" width="2.85546875" style="23" customWidth="1"/>
    <col min="1534" max="1534" width="6" style="23" customWidth="1"/>
    <col min="1535" max="1538" width="0" style="23" hidden="1" customWidth="1"/>
    <col min="1539" max="1539" width="9.140625" style="23"/>
    <col min="1540" max="1540" width="14.28515625" style="23" customWidth="1"/>
    <col min="1541" max="1541" width="13.28515625" style="23" customWidth="1"/>
    <col min="1542" max="1778" width="9.140625" style="23"/>
    <col min="1779" max="1779" width="4.7109375" style="23" customWidth="1"/>
    <col min="1780" max="1780" width="9.140625" style="23"/>
    <col min="1781" max="1781" width="3.42578125" style="23" bestFit="1" customWidth="1"/>
    <col min="1782" max="1782" width="5.140625" style="23" customWidth="1"/>
    <col min="1783" max="1783" width="4" style="23" customWidth="1"/>
    <col min="1784" max="1784" width="8.28515625" style="23" customWidth="1"/>
    <col min="1785" max="1786" width="9.140625" style="23"/>
    <col min="1787" max="1787" width="2.42578125" style="23" customWidth="1"/>
    <col min="1788" max="1788" width="5.85546875" style="23" customWidth="1"/>
    <col min="1789" max="1789" width="2.85546875" style="23" customWidth="1"/>
    <col min="1790" max="1790" width="6" style="23" customWidth="1"/>
    <col min="1791" max="1794" width="0" style="23" hidden="1" customWidth="1"/>
    <col min="1795" max="1795" width="9.140625" style="23"/>
    <col min="1796" max="1796" width="14.28515625" style="23" customWidth="1"/>
    <col min="1797" max="1797" width="13.28515625" style="23" customWidth="1"/>
    <col min="1798" max="2034" width="9.140625" style="23"/>
    <col min="2035" max="2035" width="4.7109375" style="23" customWidth="1"/>
    <col min="2036" max="2036" width="9.140625" style="23"/>
    <col min="2037" max="2037" width="3.42578125" style="23" bestFit="1" customWidth="1"/>
    <col min="2038" max="2038" width="5.140625" style="23" customWidth="1"/>
    <col min="2039" max="2039" width="4" style="23" customWidth="1"/>
    <col min="2040" max="2040" width="8.28515625" style="23" customWidth="1"/>
    <col min="2041" max="2042" width="9.140625" style="23"/>
    <col min="2043" max="2043" width="2.42578125" style="23" customWidth="1"/>
    <col min="2044" max="2044" width="5.85546875" style="23" customWidth="1"/>
    <col min="2045" max="2045" width="2.85546875" style="23" customWidth="1"/>
    <col min="2046" max="2046" width="6" style="23" customWidth="1"/>
    <col min="2047" max="2050" width="0" style="23" hidden="1" customWidth="1"/>
    <col min="2051" max="2051" width="9.140625" style="23"/>
    <col min="2052" max="2052" width="14.28515625" style="23" customWidth="1"/>
    <col min="2053" max="2053" width="13.28515625" style="23" customWidth="1"/>
    <col min="2054" max="2290" width="9.140625" style="23"/>
    <col min="2291" max="2291" width="4.7109375" style="23" customWidth="1"/>
    <col min="2292" max="2292" width="9.140625" style="23"/>
    <col min="2293" max="2293" width="3.42578125" style="23" bestFit="1" customWidth="1"/>
    <col min="2294" max="2294" width="5.140625" style="23" customWidth="1"/>
    <col min="2295" max="2295" width="4" style="23" customWidth="1"/>
    <col min="2296" max="2296" width="8.28515625" style="23" customWidth="1"/>
    <col min="2297" max="2298" width="9.140625" style="23"/>
    <col min="2299" max="2299" width="2.42578125" style="23" customWidth="1"/>
    <col min="2300" max="2300" width="5.85546875" style="23" customWidth="1"/>
    <col min="2301" max="2301" width="2.85546875" style="23" customWidth="1"/>
    <col min="2302" max="2302" width="6" style="23" customWidth="1"/>
    <col min="2303" max="2306" width="0" style="23" hidden="1" customWidth="1"/>
    <col min="2307" max="2307" width="9.140625" style="23"/>
    <col min="2308" max="2308" width="14.28515625" style="23" customWidth="1"/>
    <col min="2309" max="2309" width="13.28515625" style="23" customWidth="1"/>
    <col min="2310" max="2546" width="9.140625" style="23"/>
    <col min="2547" max="2547" width="4.7109375" style="23" customWidth="1"/>
    <col min="2548" max="2548" width="9.140625" style="23"/>
    <col min="2549" max="2549" width="3.42578125" style="23" bestFit="1" customWidth="1"/>
    <col min="2550" max="2550" width="5.140625" style="23" customWidth="1"/>
    <col min="2551" max="2551" width="4" style="23" customWidth="1"/>
    <col min="2552" max="2552" width="8.28515625" style="23" customWidth="1"/>
    <col min="2553" max="2554" width="9.140625" style="23"/>
    <col min="2555" max="2555" width="2.42578125" style="23" customWidth="1"/>
    <col min="2556" max="2556" width="5.85546875" style="23" customWidth="1"/>
    <col min="2557" max="2557" width="2.85546875" style="23" customWidth="1"/>
    <col min="2558" max="2558" width="6" style="23" customWidth="1"/>
    <col min="2559" max="2562" width="0" style="23" hidden="1" customWidth="1"/>
    <col min="2563" max="2563" width="9.140625" style="23"/>
    <col min="2564" max="2564" width="14.28515625" style="23" customWidth="1"/>
    <col min="2565" max="2565" width="13.28515625" style="23" customWidth="1"/>
    <col min="2566" max="2802" width="9.140625" style="23"/>
    <col min="2803" max="2803" width="4.7109375" style="23" customWidth="1"/>
    <col min="2804" max="2804" width="9.140625" style="23"/>
    <col min="2805" max="2805" width="3.42578125" style="23" bestFit="1" customWidth="1"/>
    <col min="2806" max="2806" width="5.140625" style="23" customWidth="1"/>
    <col min="2807" max="2807" width="4" style="23" customWidth="1"/>
    <col min="2808" max="2808" width="8.28515625" style="23" customWidth="1"/>
    <col min="2809" max="2810" width="9.140625" style="23"/>
    <col min="2811" max="2811" width="2.42578125" style="23" customWidth="1"/>
    <col min="2812" max="2812" width="5.85546875" style="23" customWidth="1"/>
    <col min="2813" max="2813" width="2.85546875" style="23" customWidth="1"/>
    <col min="2814" max="2814" width="6" style="23" customWidth="1"/>
    <col min="2815" max="2818" width="0" style="23" hidden="1" customWidth="1"/>
    <col min="2819" max="2819" width="9.140625" style="23"/>
    <col min="2820" max="2820" width="14.28515625" style="23" customWidth="1"/>
    <col min="2821" max="2821" width="13.28515625" style="23" customWidth="1"/>
    <col min="2822" max="3058" width="9.140625" style="23"/>
    <col min="3059" max="3059" width="4.7109375" style="23" customWidth="1"/>
    <col min="3060" max="3060" width="9.140625" style="23"/>
    <col min="3061" max="3061" width="3.42578125" style="23" bestFit="1" customWidth="1"/>
    <col min="3062" max="3062" width="5.140625" style="23" customWidth="1"/>
    <col min="3063" max="3063" width="4" style="23" customWidth="1"/>
    <col min="3064" max="3064" width="8.28515625" style="23" customWidth="1"/>
    <col min="3065" max="3066" width="9.140625" style="23"/>
    <col min="3067" max="3067" width="2.42578125" style="23" customWidth="1"/>
    <col min="3068" max="3068" width="5.85546875" style="23" customWidth="1"/>
    <col min="3069" max="3069" width="2.85546875" style="23" customWidth="1"/>
    <col min="3070" max="3070" width="6" style="23" customWidth="1"/>
    <col min="3071" max="3074" width="0" style="23" hidden="1" customWidth="1"/>
    <col min="3075" max="3075" width="9.140625" style="23"/>
    <col min="3076" max="3076" width="14.28515625" style="23" customWidth="1"/>
    <col min="3077" max="3077" width="13.28515625" style="23" customWidth="1"/>
    <col min="3078" max="3314" width="9.140625" style="23"/>
    <col min="3315" max="3315" width="4.7109375" style="23" customWidth="1"/>
    <col min="3316" max="3316" width="9.140625" style="23"/>
    <col min="3317" max="3317" width="3.42578125" style="23" bestFit="1" customWidth="1"/>
    <col min="3318" max="3318" width="5.140625" style="23" customWidth="1"/>
    <col min="3319" max="3319" width="4" style="23" customWidth="1"/>
    <col min="3320" max="3320" width="8.28515625" style="23" customWidth="1"/>
    <col min="3321" max="3322" width="9.140625" style="23"/>
    <col min="3323" max="3323" width="2.42578125" style="23" customWidth="1"/>
    <col min="3324" max="3324" width="5.85546875" style="23" customWidth="1"/>
    <col min="3325" max="3325" width="2.85546875" style="23" customWidth="1"/>
    <col min="3326" max="3326" width="6" style="23" customWidth="1"/>
    <col min="3327" max="3330" width="0" style="23" hidden="1" customWidth="1"/>
    <col min="3331" max="3331" width="9.140625" style="23"/>
    <col min="3332" max="3332" width="14.28515625" style="23" customWidth="1"/>
    <col min="3333" max="3333" width="13.28515625" style="23" customWidth="1"/>
    <col min="3334" max="3570" width="9.140625" style="23"/>
    <col min="3571" max="3571" width="4.7109375" style="23" customWidth="1"/>
    <col min="3572" max="3572" width="9.140625" style="23"/>
    <col min="3573" max="3573" width="3.42578125" style="23" bestFit="1" customWidth="1"/>
    <col min="3574" max="3574" width="5.140625" style="23" customWidth="1"/>
    <col min="3575" max="3575" width="4" style="23" customWidth="1"/>
    <col min="3576" max="3576" width="8.28515625" style="23" customWidth="1"/>
    <col min="3577" max="3578" width="9.140625" style="23"/>
    <col min="3579" max="3579" width="2.42578125" style="23" customWidth="1"/>
    <col min="3580" max="3580" width="5.85546875" style="23" customWidth="1"/>
    <col min="3581" max="3581" width="2.85546875" style="23" customWidth="1"/>
    <col min="3582" max="3582" width="6" style="23" customWidth="1"/>
    <col min="3583" max="3586" width="0" style="23" hidden="1" customWidth="1"/>
    <col min="3587" max="3587" width="9.140625" style="23"/>
    <col min="3588" max="3588" width="14.28515625" style="23" customWidth="1"/>
    <col min="3589" max="3589" width="13.28515625" style="23" customWidth="1"/>
    <col min="3590" max="3826" width="9.140625" style="23"/>
    <col min="3827" max="3827" width="4.7109375" style="23" customWidth="1"/>
    <col min="3828" max="3828" width="9.140625" style="23"/>
    <col min="3829" max="3829" width="3.42578125" style="23" bestFit="1" customWidth="1"/>
    <col min="3830" max="3830" width="5.140625" style="23" customWidth="1"/>
    <col min="3831" max="3831" width="4" style="23" customWidth="1"/>
    <col min="3832" max="3832" width="8.28515625" style="23" customWidth="1"/>
    <col min="3833" max="3834" width="9.140625" style="23"/>
    <col min="3835" max="3835" width="2.42578125" style="23" customWidth="1"/>
    <col min="3836" max="3836" width="5.85546875" style="23" customWidth="1"/>
    <col min="3837" max="3837" width="2.85546875" style="23" customWidth="1"/>
    <col min="3838" max="3838" width="6" style="23" customWidth="1"/>
    <col min="3839" max="3842" width="0" style="23" hidden="1" customWidth="1"/>
    <col min="3843" max="3843" width="9.140625" style="23"/>
    <col min="3844" max="3844" width="14.28515625" style="23" customWidth="1"/>
    <col min="3845" max="3845" width="13.28515625" style="23" customWidth="1"/>
    <col min="3846" max="4082" width="9.140625" style="23"/>
    <col min="4083" max="4083" width="4.7109375" style="23" customWidth="1"/>
    <col min="4084" max="4084" width="9.140625" style="23"/>
    <col min="4085" max="4085" width="3.42578125" style="23" bestFit="1" customWidth="1"/>
    <col min="4086" max="4086" width="5.140625" style="23" customWidth="1"/>
    <col min="4087" max="4087" width="4" style="23" customWidth="1"/>
    <col min="4088" max="4088" width="8.28515625" style="23" customWidth="1"/>
    <col min="4089" max="4090" width="9.140625" style="23"/>
    <col min="4091" max="4091" width="2.42578125" style="23" customWidth="1"/>
    <col min="4092" max="4092" width="5.85546875" style="23" customWidth="1"/>
    <col min="4093" max="4093" width="2.85546875" style="23" customWidth="1"/>
    <col min="4094" max="4094" width="6" style="23" customWidth="1"/>
    <col min="4095" max="4098" width="0" style="23" hidden="1" customWidth="1"/>
    <col min="4099" max="4099" width="9.140625" style="23"/>
    <col min="4100" max="4100" width="14.28515625" style="23" customWidth="1"/>
    <col min="4101" max="4101" width="13.28515625" style="23" customWidth="1"/>
    <col min="4102" max="4338" width="9.140625" style="23"/>
    <col min="4339" max="4339" width="4.7109375" style="23" customWidth="1"/>
    <col min="4340" max="4340" width="9.140625" style="23"/>
    <col min="4341" max="4341" width="3.42578125" style="23" bestFit="1" customWidth="1"/>
    <col min="4342" max="4342" width="5.140625" style="23" customWidth="1"/>
    <col min="4343" max="4343" width="4" style="23" customWidth="1"/>
    <col min="4344" max="4344" width="8.28515625" style="23" customWidth="1"/>
    <col min="4345" max="4346" width="9.140625" style="23"/>
    <col min="4347" max="4347" width="2.42578125" style="23" customWidth="1"/>
    <col min="4348" max="4348" width="5.85546875" style="23" customWidth="1"/>
    <col min="4349" max="4349" width="2.85546875" style="23" customWidth="1"/>
    <col min="4350" max="4350" width="6" style="23" customWidth="1"/>
    <col min="4351" max="4354" width="0" style="23" hidden="1" customWidth="1"/>
    <col min="4355" max="4355" width="9.140625" style="23"/>
    <col min="4356" max="4356" width="14.28515625" style="23" customWidth="1"/>
    <col min="4357" max="4357" width="13.28515625" style="23" customWidth="1"/>
    <col min="4358" max="4594" width="9.140625" style="23"/>
    <col min="4595" max="4595" width="4.7109375" style="23" customWidth="1"/>
    <col min="4596" max="4596" width="9.140625" style="23"/>
    <col min="4597" max="4597" width="3.42578125" style="23" bestFit="1" customWidth="1"/>
    <col min="4598" max="4598" width="5.140625" style="23" customWidth="1"/>
    <col min="4599" max="4599" width="4" style="23" customWidth="1"/>
    <col min="4600" max="4600" width="8.28515625" style="23" customWidth="1"/>
    <col min="4601" max="4602" width="9.140625" style="23"/>
    <col min="4603" max="4603" width="2.42578125" style="23" customWidth="1"/>
    <col min="4604" max="4604" width="5.85546875" style="23" customWidth="1"/>
    <col min="4605" max="4605" width="2.85546875" style="23" customWidth="1"/>
    <col min="4606" max="4606" width="6" style="23" customWidth="1"/>
    <col min="4607" max="4610" width="0" style="23" hidden="1" customWidth="1"/>
    <col min="4611" max="4611" width="9.140625" style="23"/>
    <col min="4612" max="4612" width="14.28515625" style="23" customWidth="1"/>
    <col min="4613" max="4613" width="13.28515625" style="23" customWidth="1"/>
    <col min="4614" max="4850" width="9.140625" style="23"/>
    <col min="4851" max="4851" width="4.7109375" style="23" customWidth="1"/>
    <col min="4852" max="4852" width="9.140625" style="23"/>
    <col min="4853" max="4853" width="3.42578125" style="23" bestFit="1" customWidth="1"/>
    <col min="4854" max="4854" width="5.140625" style="23" customWidth="1"/>
    <col min="4855" max="4855" width="4" style="23" customWidth="1"/>
    <col min="4856" max="4856" width="8.28515625" style="23" customWidth="1"/>
    <col min="4857" max="4858" width="9.140625" style="23"/>
    <col min="4859" max="4859" width="2.42578125" style="23" customWidth="1"/>
    <col min="4860" max="4860" width="5.85546875" style="23" customWidth="1"/>
    <col min="4861" max="4861" width="2.85546875" style="23" customWidth="1"/>
    <col min="4862" max="4862" width="6" style="23" customWidth="1"/>
    <col min="4863" max="4866" width="0" style="23" hidden="1" customWidth="1"/>
    <col min="4867" max="4867" width="9.140625" style="23"/>
    <col min="4868" max="4868" width="14.28515625" style="23" customWidth="1"/>
    <col min="4869" max="4869" width="13.28515625" style="23" customWidth="1"/>
    <col min="4870" max="5106" width="9.140625" style="23"/>
    <col min="5107" max="5107" width="4.7109375" style="23" customWidth="1"/>
    <col min="5108" max="5108" width="9.140625" style="23"/>
    <col min="5109" max="5109" width="3.42578125" style="23" bestFit="1" customWidth="1"/>
    <col min="5110" max="5110" width="5.140625" style="23" customWidth="1"/>
    <col min="5111" max="5111" width="4" style="23" customWidth="1"/>
    <col min="5112" max="5112" width="8.28515625" style="23" customWidth="1"/>
    <col min="5113" max="5114" width="9.140625" style="23"/>
    <col min="5115" max="5115" width="2.42578125" style="23" customWidth="1"/>
    <col min="5116" max="5116" width="5.85546875" style="23" customWidth="1"/>
    <col min="5117" max="5117" width="2.85546875" style="23" customWidth="1"/>
    <col min="5118" max="5118" width="6" style="23" customWidth="1"/>
    <col min="5119" max="5122" width="0" style="23" hidden="1" customWidth="1"/>
    <col min="5123" max="5123" width="9.140625" style="23"/>
    <col min="5124" max="5124" width="14.28515625" style="23" customWidth="1"/>
    <col min="5125" max="5125" width="13.28515625" style="23" customWidth="1"/>
    <col min="5126" max="5362" width="9.140625" style="23"/>
    <col min="5363" max="5363" width="4.7109375" style="23" customWidth="1"/>
    <col min="5364" max="5364" width="9.140625" style="23"/>
    <col min="5365" max="5365" width="3.42578125" style="23" bestFit="1" customWidth="1"/>
    <col min="5366" max="5366" width="5.140625" style="23" customWidth="1"/>
    <col min="5367" max="5367" width="4" style="23" customWidth="1"/>
    <col min="5368" max="5368" width="8.28515625" style="23" customWidth="1"/>
    <col min="5369" max="5370" width="9.140625" style="23"/>
    <col min="5371" max="5371" width="2.42578125" style="23" customWidth="1"/>
    <col min="5372" max="5372" width="5.85546875" style="23" customWidth="1"/>
    <col min="5373" max="5373" width="2.85546875" style="23" customWidth="1"/>
    <col min="5374" max="5374" width="6" style="23" customWidth="1"/>
    <col min="5375" max="5378" width="0" style="23" hidden="1" customWidth="1"/>
    <col min="5379" max="5379" width="9.140625" style="23"/>
    <col min="5380" max="5380" width="14.28515625" style="23" customWidth="1"/>
    <col min="5381" max="5381" width="13.28515625" style="23" customWidth="1"/>
    <col min="5382" max="5618" width="9.140625" style="23"/>
    <col min="5619" max="5619" width="4.7109375" style="23" customWidth="1"/>
    <col min="5620" max="5620" width="9.140625" style="23"/>
    <col min="5621" max="5621" width="3.42578125" style="23" bestFit="1" customWidth="1"/>
    <col min="5622" max="5622" width="5.140625" style="23" customWidth="1"/>
    <col min="5623" max="5623" width="4" style="23" customWidth="1"/>
    <col min="5624" max="5624" width="8.28515625" style="23" customWidth="1"/>
    <col min="5625" max="5626" width="9.140625" style="23"/>
    <col min="5627" max="5627" width="2.42578125" style="23" customWidth="1"/>
    <col min="5628" max="5628" width="5.85546875" style="23" customWidth="1"/>
    <col min="5629" max="5629" width="2.85546875" style="23" customWidth="1"/>
    <col min="5630" max="5630" width="6" style="23" customWidth="1"/>
    <col min="5631" max="5634" width="0" style="23" hidden="1" customWidth="1"/>
    <col min="5635" max="5635" width="9.140625" style="23"/>
    <col min="5636" max="5636" width="14.28515625" style="23" customWidth="1"/>
    <col min="5637" max="5637" width="13.28515625" style="23" customWidth="1"/>
    <col min="5638" max="5874" width="9.140625" style="23"/>
    <col min="5875" max="5875" width="4.7109375" style="23" customWidth="1"/>
    <col min="5876" max="5876" width="9.140625" style="23"/>
    <col min="5877" max="5877" width="3.42578125" style="23" bestFit="1" customWidth="1"/>
    <col min="5878" max="5878" width="5.140625" style="23" customWidth="1"/>
    <col min="5879" max="5879" width="4" style="23" customWidth="1"/>
    <col min="5880" max="5880" width="8.28515625" style="23" customWidth="1"/>
    <col min="5881" max="5882" width="9.140625" style="23"/>
    <col min="5883" max="5883" width="2.42578125" style="23" customWidth="1"/>
    <col min="5884" max="5884" width="5.85546875" style="23" customWidth="1"/>
    <col min="5885" max="5885" width="2.85546875" style="23" customWidth="1"/>
    <col min="5886" max="5886" width="6" style="23" customWidth="1"/>
    <col min="5887" max="5890" width="0" style="23" hidden="1" customWidth="1"/>
    <col min="5891" max="5891" width="9.140625" style="23"/>
    <col min="5892" max="5892" width="14.28515625" style="23" customWidth="1"/>
    <col min="5893" max="5893" width="13.28515625" style="23" customWidth="1"/>
    <col min="5894" max="6130" width="9.140625" style="23"/>
    <col min="6131" max="6131" width="4.7109375" style="23" customWidth="1"/>
    <col min="6132" max="6132" width="9.140625" style="23"/>
    <col min="6133" max="6133" width="3.42578125" style="23" bestFit="1" customWidth="1"/>
    <col min="6134" max="6134" width="5.140625" style="23" customWidth="1"/>
    <col min="6135" max="6135" width="4" style="23" customWidth="1"/>
    <col min="6136" max="6136" width="8.28515625" style="23" customWidth="1"/>
    <col min="6137" max="6138" width="9.140625" style="23"/>
    <col min="6139" max="6139" width="2.42578125" style="23" customWidth="1"/>
    <col min="6140" max="6140" width="5.85546875" style="23" customWidth="1"/>
    <col min="6141" max="6141" width="2.85546875" style="23" customWidth="1"/>
    <col min="6142" max="6142" width="6" style="23" customWidth="1"/>
    <col min="6143" max="6146" width="0" style="23" hidden="1" customWidth="1"/>
    <col min="6147" max="6147" width="9.140625" style="23"/>
    <col min="6148" max="6148" width="14.28515625" style="23" customWidth="1"/>
    <col min="6149" max="6149" width="13.28515625" style="23" customWidth="1"/>
    <col min="6150" max="6386" width="9.140625" style="23"/>
    <col min="6387" max="6387" width="4.7109375" style="23" customWidth="1"/>
    <col min="6388" max="6388" width="9.140625" style="23"/>
    <col min="6389" max="6389" width="3.42578125" style="23" bestFit="1" customWidth="1"/>
    <col min="6390" max="6390" width="5.140625" style="23" customWidth="1"/>
    <col min="6391" max="6391" width="4" style="23" customWidth="1"/>
    <col min="6392" max="6392" width="8.28515625" style="23" customWidth="1"/>
    <col min="6393" max="6394" width="9.140625" style="23"/>
    <col min="6395" max="6395" width="2.42578125" style="23" customWidth="1"/>
    <col min="6396" max="6396" width="5.85546875" style="23" customWidth="1"/>
    <col min="6397" max="6397" width="2.85546875" style="23" customWidth="1"/>
    <col min="6398" max="6398" width="6" style="23" customWidth="1"/>
    <col min="6399" max="6402" width="0" style="23" hidden="1" customWidth="1"/>
    <col min="6403" max="6403" width="9.140625" style="23"/>
    <col min="6404" max="6404" width="14.28515625" style="23" customWidth="1"/>
    <col min="6405" max="6405" width="13.28515625" style="23" customWidth="1"/>
    <col min="6406" max="6642" width="9.140625" style="23"/>
    <col min="6643" max="6643" width="4.7109375" style="23" customWidth="1"/>
    <col min="6644" max="6644" width="9.140625" style="23"/>
    <col min="6645" max="6645" width="3.42578125" style="23" bestFit="1" customWidth="1"/>
    <col min="6646" max="6646" width="5.140625" style="23" customWidth="1"/>
    <col min="6647" max="6647" width="4" style="23" customWidth="1"/>
    <col min="6648" max="6648" width="8.28515625" style="23" customWidth="1"/>
    <col min="6649" max="6650" width="9.140625" style="23"/>
    <col min="6651" max="6651" width="2.42578125" style="23" customWidth="1"/>
    <col min="6652" max="6652" width="5.85546875" style="23" customWidth="1"/>
    <col min="6653" max="6653" width="2.85546875" style="23" customWidth="1"/>
    <col min="6654" max="6654" width="6" style="23" customWidth="1"/>
    <col min="6655" max="6658" width="0" style="23" hidden="1" customWidth="1"/>
    <col min="6659" max="6659" width="9.140625" style="23"/>
    <col min="6660" max="6660" width="14.28515625" style="23" customWidth="1"/>
    <col min="6661" max="6661" width="13.28515625" style="23" customWidth="1"/>
    <col min="6662" max="6898" width="9.140625" style="23"/>
    <col min="6899" max="6899" width="4.7109375" style="23" customWidth="1"/>
    <col min="6900" max="6900" width="9.140625" style="23"/>
    <col min="6901" max="6901" width="3.42578125" style="23" bestFit="1" customWidth="1"/>
    <col min="6902" max="6902" width="5.140625" style="23" customWidth="1"/>
    <col min="6903" max="6903" width="4" style="23" customWidth="1"/>
    <col min="6904" max="6904" width="8.28515625" style="23" customWidth="1"/>
    <col min="6905" max="6906" width="9.140625" style="23"/>
    <col min="6907" max="6907" width="2.42578125" style="23" customWidth="1"/>
    <col min="6908" max="6908" width="5.85546875" style="23" customWidth="1"/>
    <col min="6909" max="6909" width="2.85546875" style="23" customWidth="1"/>
    <col min="6910" max="6910" width="6" style="23" customWidth="1"/>
    <col min="6911" max="6914" width="0" style="23" hidden="1" customWidth="1"/>
    <col min="6915" max="6915" width="9.140625" style="23"/>
    <col min="6916" max="6916" width="14.28515625" style="23" customWidth="1"/>
    <col min="6917" max="6917" width="13.28515625" style="23" customWidth="1"/>
    <col min="6918" max="7154" width="9.140625" style="23"/>
    <col min="7155" max="7155" width="4.7109375" style="23" customWidth="1"/>
    <col min="7156" max="7156" width="9.140625" style="23"/>
    <col min="7157" max="7157" width="3.42578125" style="23" bestFit="1" customWidth="1"/>
    <col min="7158" max="7158" width="5.140625" style="23" customWidth="1"/>
    <col min="7159" max="7159" width="4" style="23" customWidth="1"/>
    <col min="7160" max="7160" width="8.28515625" style="23" customWidth="1"/>
    <col min="7161" max="7162" width="9.140625" style="23"/>
    <col min="7163" max="7163" width="2.42578125" style="23" customWidth="1"/>
    <col min="7164" max="7164" width="5.85546875" style="23" customWidth="1"/>
    <col min="7165" max="7165" width="2.85546875" style="23" customWidth="1"/>
    <col min="7166" max="7166" width="6" style="23" customWidth="1"/>
    <col min="7167" max="7170" width="0" style="23" hidden="1" customWidth="1"/>
    <col min="7171" max="7171" width="9.140625" style="23"/>
    <col min="7172" max="7172" width="14.28515625" style="23" customWidth="1"/>
    <col min="7173" max="7173" width="13.28515625" style="23" customWidth="1"/>
    <col min="7174" max="7410" width="9.140625" style="23"/>
    <col min="7411" max="7411" width="4.7109375" style="23" customWidth="1"/>
    <col min="7412" max="7412" width="9.140625" style="23"/>
    <col min="7413" max="7413" width="3.42578125" style="23" bestFit="1" customWidth="1"/>
    <col min="7414" max="7414" width="5.140625" style="23" customWidth="1"/>
    <col min="7415" max="7415" width="4" style="23" customWidth="1"/>
    <col min="7416" max="7416" width="8.28515625" style="23" customWidth="1"/>
    <col min="7417" max="7418" width="9.140625" style="23"/>
    <col min="7419" max="7419" width="2.42578125" style="23" customWidth="1"/>
    <col min="7420" max="7420" width="5.85546875" style="23" customWidth="1"/>
    <col min="7421" max="7421" width="2.85546875" style="23" customWidth="1"/>
    <col min="7422" max="7422" width="6" style="23" customWidth="1"/>
    <col min="7423" max="7426" width="0" style="23" hidden="1" customWidth="1"/>
    <col min="7427" max="7427" width="9.140625" style="23"/>
    <col min="7428" max="7428" width="14.28515625" style="23" customWidth="1"/>
    <col min="7429" max="7429" width="13.28515625" style="23" customWidth="1"/>
    <col min="7430" max="7666" width="9.140625" style="23"/>
    <col min="7667" max="7667" width="4.7109375" style="23" customWidth="1"/>
    <col min="7668" max="7668" width="9.140625" style="23"/>
    <col min="7669" max="7669" width="3.42578125" style="23" bestFit="1" customWidth="1"/>
    <col min="7670" max="7670" width="5.140625" style="23" customWidth="1"/>
    <col min="7671" max="7671" width="4" style="23" customWidth="1"/>
    <col min="7672" max="7672" width="8.28515625" style="23" customWidth="1"/>
    <col min="7673" max="7674" width="9.140625" style="23"/>
    <col min="7675" max="7675" width="2.42578125" style="23" customWidth="1"/>
    <col min="7676" max="7676" width="5.85546875" style="23" customWidth="1"/>
    <col min="7677" max="7677" width="2.85546875" style="23" customWidth="1"/>
    <col min="7678" max="7678" width="6" style="23" customWidth="1"/>
    <col min="7679" max="7682" width="0" style="23" hidden="1" customWidth="1"/>
    <col min="7683" max="7683" width="9.140625" style="23"/>
    <col min="7684" max="7684" width="14.28515625" style="23" customWidth="1"/>
    <col min="7685" max="7685" width="13.28515625" style="23" customWidth="1"/>
    <col min="7686" max="7922" width="9.140625" style="23"/>
    <col min="7923" max="7923" width="4.7109375" style="23" customWidth="1"/>
    <col min="7924" max="7924" width="9.140625" style="23"/>
    <col min="7925" max="7925" width="3.42578125" style="23" bestFit="1" customWidth="1"/>
    <col min="7926" max="7926" width="5.140625" style="23" customWidth="1"/>
    <col min="7927" max="7927" width="4" style="23" customWidth="1"/>
    <col min="7928" max="7928" width="8.28515625" style="23" customWidth="1"/>
    <col min="7929" max="7930" width="9.140625" style="23"/>
    <col min="7931" max="7931" width="2.42578125" style="23" customWidth="1"/>
    <col min="7932" max="7932" width="5.85546875" style="23" customWidth="1"/>
    <col min="7933" max="7933" width="2.85546875" style="23" customWidth="1"/>
    <col min="7934" max="7934" width="6" style="23" customWidth="1"/>
    <col min="7935" max="7938" width="0" style="23" hidden="1" customWidth="1"/>
    <col min="7939" max="7939" width="9.140625" style="23"/>
    <col min="7940" max="7940" width="14.28515625" style="23" customWidth="1"/>
    <col min="7941" max="7941" width="13.28515625" style="23" customWidth="1"/>
    <col min="7942" max="8178" width="9.140625" style="23"/>
    <col min="8179" max="8179" width="4.7109375" style="23" customWidth="1"/>
    <col min="8180" max="8180" width="9.140625" style="23"/>
    <col min="8181" max="8181" width="3.42578125" style="23" bestFit="1" customWidth="1"/>
    <col min="8182" max="8182" width="5.140625" style="23" customWidth="1"/>
    <col min="8183" max="8183" width="4" style="23" customWidth="1"/>
    <col min="8184" max="8184" width="8.28515625" style="23" customWidth="1"/>
    <col min="8185" max="8186" width="9.140625" style="23"/>
    <col min="8187" max="8187" width="2.42578125" style="23" customWidth="1"/>
    <col min="8188" max="8188" width="5.85546875" style="23" customWidth="1"/>
    <col min="8189" max="8189" width="2.85546875" style="23" customWidth="1"/>
    <col min="8190" max="8190" width="6" style="23" customWidth="1"/>
    <col min="8191" max="8194" width="0" style="23" hidden="1" customWidth="1"/>
    <col min="8195" max="8195" width="9.140625" style="23"/>
    <col min="8196" max="8196" width="14.28515625" style="23" customWidth="1"/>
    <col min="8197" max="8197" width="13.28515625" style="23" customWidth="1"/>
    <col min="8198" max="8434" width="9.140625" style="23"/>
    <col min="8435" max="8435" width="4.7109375" style="23" customWidth="1"/>
    <col min="8436" max="8436" width="9.140625" style="23"/>
    <col min="8437" max="8437" width="3.42578125" style="23" bestFit="1" customWidth="1"/>
    <col min="8438" max="8438" width="5.140625" style="23" customWidth="1"/>
    <col min="8439" max="8439" width="4" style="23" customWidth="1"/>
    <col min="8440" max="8440" width="8.28515625" style="23" customWidth="1"/>
    <col min="8441" max="8442" width="9.140625" style="23"/>
    <col min="8443" max="8443" width="2.42578125" style="23" customWidth="1"/>
    <col min="8444" max="8444" width="5.85546875" style="23" customWidth="1"/>
    <col min="8445" max="8445" width="2.85546875" style="23" customWidth="1"/>
    <col min="8446" max="8446" width="6" style="23" customWidth="1"/>
    <col min="8447" max="8450" width="0" style="23" hidden="1" customWidth="1"/>
    <col min="8451" max="8451" width="9.140625" style="23"/>
    <col min="8452" max="8452" width="14.28515625" style="23" customWidth="1"/>
    <col min="8453" max="8453" width="13.28515625" style="23" customWidth="1"/>
    <col min="8454" max="8690" width="9.140625" style="23"/>
    <col min="8691" max="8691" width="4.7109375" style="23" customWidth="1"/>
    <col min="8692" max="8692" width="9.140625" style="23"/>
    <col min="8693" max="8693" width="3.42578125" style="23" bestFit="1" customWidth="1"/>
    <col min="8694" max="8694" width="5.140625" style="23" customWidth="1"/>
    <col min="8695" max="8695" width="4" style="23" customWidth="1"/>
    <col min="8696" max="8696" width="8.28515625" style="23" customWidth="1"/>
    <col min="8697" max="8698" width="9.140625" style="23"/>
    <col min="8699" max="8699" width="2.42578125" style="23" customWidth="1"/>
    <col min="8700" max="8700" width="5.85546875" style="23" customWidth="1"/>
    <col min="8701" max="8701" width="2.85546875" style="23" customWidth="1"/>
    <col min="8702" max="8702" width="6" style="23" customWidth="1"/>
    <col min="8703" max="8706" width="0" style="23" hidden="1" customWidth="1"/>
    <col min="8707" max="8707" width="9.140625" style="23"/>
    <col min="8708" max="8708" width="14.28515625" style="23" customWidth="1"/>
    <col min="8709" max="8709" width="13.28515625" style="23" customWidth="1"/>
    <col min="8710" max="8946" width="9.140625" style="23"/>
    <col min="8947" max="8947" width="4.7109375" style="23" customWidth="1"/>
    <col min="8948" max="8948" width="9.140625" style="23"/>
    <col min="8949" max="8949" width="3.42578125" style="23" bestFit="1" customWidth="1"/>
    <col min="8950" max="8950" width="5.140625" style="23" customWidth="1"/>
    <col min="8951" max="8951" width="4" style="23" customWidth="1"/>
    <col min="8952" max="8952" width="8.28515625" style="23" customWidth="1"/>
    <col min="8953" max="8954" width="9.140625" style="23"/>
    <col min="8955" max="8955" width="2.42578125" style="23" customWidth="1"/>
    <col min="8956" max="8956" width="5.85546875" style="23" customWidth="1"/>
    <col min="8957" max="8957" width="2.85546875" style="23" customWidth="1"/>
    <col min="8958" max="8958" width="6" style="23" customWidth="1"/>
    <col min="8959" max="8962" width="0" style="23" hidden="1" customWidth="1"/>
    <col min="8963" max="8963" width="9.140625" style="23"/>
    <col min="8964" max="8964" width="14.28515625" style="23" customWidth="1"/>
    <col min="8965" max="8965" width="13.28515625" style="23" customWidth="1"/>
    <col min="8966" max="9202" width="9.140625" style="23"/>
    <col min="9203" max="9203" width="4.7109375" style="23" customWidth="1"/>
    <col min="9204" max="9204" width="9.140625" style="23"/>
    <col min="9205" max="9205" width="3.42578125" style="23" bestFit="1" customWidth="1"/>
    <col min="9206" max="9206" width="5.140625" style="23" customWidth="1"/>
    <col min="9207" max="9207" width="4" style="23" customWidth="1"/>
    <col min="9208" max="9208" width="8.28515625" style="23" customWidth="1"/>
    <col min="9209" max="9210" width="9.140625" style="23"/>
    <col min="9211" max="9211" width="2.42578125" style="23" customWidth="1"/>
    <col min="9212" max="9212" width="5.85546875" style="23" customWidth="1"/>
    <col min="9213" max="9213" width="2.85546875" style="23" customWidth="1"/>
    <col min="9214" max="9214" width="6" style="23" customWidth="1"/>
    <col min="9215" max="9218" width="0" style="23" hidden="1" customWidth="1"/>
    <col min="9219" max="9219" width="9.140625" style="23"/>
    <col min="9220" max="9220" width="14.28515625" style="23" customWidth="1"/>
    <col min="9221" max="9221" width="13.28515625" style="23" customWidth="1"/>
    <col min="9222" max="9458" width="9.140625" style="23"/>
    <col min="9459" max="9459" width="4.7109375" style="23" customWidth="1"/>
    <col min="9460" max="9460" width="9.140625" style="23"/>
    <col min="9461" max="9461" width="3.42578125" style="23" bestFit="1" customWidth="1"/>
    <col min="9462" max="9462" width="5.140625" style="23" customWidth="1"/>
    <col min="9463" max="9463" width="4" style="23" customWidth="1"/>
    <col min="9464" max="9464" width="8.28515625" style="23" customWidth="1"/>
    <col min="9465" max="9466" width="9.140625" style="23"/>
    <col min="9467" max="9467" width="2.42578125" style="23" customWidth="1"/>
    <col min="9468" max="9468" width="5.85546875" style="23" customWidth="1"/>
    <col min="9469" max="9469" width="2.85546875" style="23" customWidth="1"/>
    <col min="9470" max="9470" width="6" style="23" customWidth="1"/>
    <col min="9471" max="9474" width="0" style="23" hidden="1" customWidth="1"/>
    <col min="9475" max="9475" width="9.140625" style="23"/>
    <col min="9476" max="9476" width="14.28515625" style="23" customWidth="1"/>
    <col min="9477" max="9477" width="13.28515625" style="23" customWidth="1"/>
    <col min="9478" max="9714" width="9.140625" style="23"/>
    <col min="9715" max="9715" width="4.7109375" style="23" customWidth="1"/>
    <col min="9716" max="9716" width="9.140625" style="23"/>
    <col min="9717" max="9717" width="3.42578125" style="23" bestFit="1" customWidth="1"/>
    <col min="9718" max="9718" width="5.140625" style="23" customWidth="1"/>
    <col min="9719" max="9719" width="4" style="23" customWidth="1"/>
    <col min="9720" max="9720" width="8.28515625" style="23" customWidth="1"/>
    <col min="9721" max="9722" width="9.140625" style="23"/>
    <col min="9723" max="9723" width="2.42578125" style="23" customWidth="1"/>
    <col min="9724" max="9724" width="5.85546875" style="23" customWidth="1"/>
    <col min="9725" max="9725" width="2.85546875" style="23" customWidth="1"/>
    <col min="9726" max="9726" width="6" style="23" customWidth="1"/>
    <col min="9727" max="9730" width="0" style="23" hidden="1" customWidth="1"/>
    <col min="9731" max="9731" width="9.140625" style="23"/>
    <col min="9732" max="9732" width="14.28515625" style="23" customWidth="1"/>
    <col min="9733" max="9733" width="13.28515625" style="23" customWidth="1"/>
    <col min="9734" max="9970" width="9.140625" style="23"/>
    <col min="9971" max="9971" width="4.7109375" style="23" customWidth="1"/>
    <col min="9972" max="9972" width="9.140625" style="23"/>
    <col min="9973" max="9973" width="3.42578125" style="23" bestFit="1" customWidth="1"/>
    <col min="9974" max="9974" width="5.140625" style="23" customWidth="1"/>
    <col min="9975" max="9975" width="4" style="23" customWidth="1"/>
    <col min="9976" max="9976" width="8.28515625" style="23" customWidth="1"/>
    <col min="9977" max="9978" width="9.140625" style="23"/>
    <col min="9979" max="9979" width="2.42578125" style="23" customWidth="1"/>
    <col min="9980" max="9980" width="5.85546875" style="23" customWidth="1"/>
    <col min="9981" max="9981" width="2.85546875" style="23" customWidth="1"/>
    <col min="9982" max="9982" width="6" style="23" customWidth="1"/>
    <col min="9983" max="9986" width="0" style="23" hidden="1" customWidth="1"/>
    <col min="9987" max="9987" width="9.140625" style="23"/>
    <col min="9988" max="9988" width="14.28515625" style="23" customWidth="1"/>
    <col min="9989" max="9989" width="13.28515625" style="23" customWidth="1"/>
    <col min="9990" max="10226" width="9.140625" style="23"/>
    <col min="10227" max="10227" width="4.7109375" style="23" customWidth="1"/>
    <col min="10228" max="10228" width="9.140625" style="23"/>
    <col min="10229" max="10229" width="3.42578125" style="23" bestFit="1" customWidth="1"/>
    <col min="10230" max="10230" width="5.140625" style="23" customWidth="1"/>
    <col min="10231" max="10231" width="4" style="23" customWidth="1"/>
    <col min="10232" max="10232" width="8.28515625" style="23" customWidth="1"/>
    <col min="10233" max="10234" width="9.140625" style="23"/>
    <col min="10235" max="10235" width="2.42578125" style="23" customWidth="1"/>
    <col min="10236" max="10236" width="5.85546875" style="23" customWidth="1"/>
    <col min="10237" max="10237" width="2.85546875" style="23" customWidth="1"/>
    <col min="10238" max="10238" width="6" style="23" customWidth="1"/>
    <col min="10239" max="10242" width="0" style="23" hidden="1" customWidth="1"/>
    <col min="10243" max="10243" width="9.140625" style="23"/>
    <col min="10244" max="10244" width="14.28515625" style="23" customWidth="1"/>
    <col min="10245" max="10245" width="13.28515625" style="23" customWidth="1"/>
    <col min="10246" max="10482" width="9.140625" style="23"/>
    <col min="10483" max="10483" width="4.7109375" style="23" customWidth="1"/>
    <col min="10484" max="10484" width="9.140625" style="23"/>
    <col min="10485" max="10485" width="3.42578125" style="23" bestFit="1" customWidth="1"/>
    <col min="10486" max="10486" width="5.140625" style="23" customWidth="1"/>
    <col min="10487" max="10487" width="4" style="23" customWidth="1"/>
    <col min="10488" max="10488" width="8.28515625" style="23" customWidth="1"/>
    <col min="10489" max="10490" width="9.140625" style="23"/>
    <col min="10491" max="10491" width="2.42578125" style="23" customWidth="1"/>
    <col min="10492" max="10492" width="5.85546875" style="23" customWidth="1"/>
    <col min="10493" max="10493" width="2.85546875" style="23" customWidth="1"/>
    <col min="10494" max="10494" width="6" style="23" customWidth="1"/>
    <col min="10495" max="10498" width="0" style="23" hidden="1" customWidth="1"/>
    <col min="10499" max="10499" width="9.140625" style="23"/>
    <col min="10500" max="10500" width="14.28515625" style="23" customWidth="1"/>
    <col min="10501" max="10501" width="13.28515625" style="23" customWidth="1"/>
    <col min="10502" max="10738" width="9.140625" style="23"/>
    <col min="10739" max="10739" width="4.7109375" style="23" customWidth="1"/>
    <col min="10740" max="10740" width="9.140625" style="23"/>
    <col min="10741" max="10741" width="3.42578125" style="23" bestFit="1" customWidth="1"/>
    <col min="10742" max="10742" width="5.140625" style="23" customWidth="1"/>
    <col min="10743" max="10743" width="4" style="23" customWidth="1"/>
    <col min="10744" max="10744" width="8.28515625" style="23" customWidth="1"/>
    <col min="10745" max="10746" width="9.140625" style="23"/>
    <col min="10747" max="10747" width="2.42578125" style="23" customWidth="1"/>
    <col min="10748" max="10748" width="5.85546875" style="23" customWidth="1"/>
    <col min="10749" max="10749" width="2.85546875" style="23" customWidth="1"/>
    <col min="10750" max="10750" width="6" style="23" customWidth="1"/>
    <col min="10751" max="10754" width="0" style="23" hidden="1" customWidth="1"/>
    <col min="10755" max="10755" width="9.140625" style="23"/>
    <col min="10756" max="10756" width="14.28515625" style="23" customWidth="1"/>
    <col min="10757" max="10757" width="13.28515625" style="23" customWidth="1"/>
    <col min="10758" max="10994" width="9.140625" style="23"/>
    <col min="10995" max="10995" width="4.7109375" style="23" customWidth="1"/>
    <col min="10996" max="10996" width="9.140625" style="23"/>
    <col min="10997" max="10997" width="3.42578125" style="23" bestFit="1" customWidth="1"/>
    <col min="10998" max="10998" width="5.140625" style="23" customWidth="1"/>
    <col min="10999" max="10999" width="4" style="23" customWidth="1"/>
    <col min="11000" max="11000" width="8.28515625" style="23" customWidth="1"/>
    <col min="11001" max="11002" width="9.140625" style="23"/>
    <col min="11003" max="11003" width="2.42578125" style="23" customWidth="1"/>
    <col min="11004" max="11004" width="5.85546875" style="23" customWidth="1"/>
    <col min="11005" max="11005" width="2.85546875" style="23" customWidth="1"/>
    <col min="11006" max="11006" width="6" style="23" customWidth="1"/>
    <col min="11007" max="11010" width="0" style="23" hidden="1" customWidth="1"/>
    <col min="11011" max="11011" width="9.140625" style="23"/>
    <col min="11012" max="11012" width="14.28515625" style="23" customWidth="1"/>
    <col min="11013" max="11013" width="13.28515625" style="23" customWidth="1"/>
    <col min="11014" max="11250" width="9.140625" style="23"/>
    <col min="11251" max="11251" width="4.7109375" style="23" customWidth="1"/>
    <col min="11252" max="11252" width="9.140625" style="23"/>
    <col min="11253" max="11253" width="3.42578125" style="23" bestFit="1" customWidth="1"/>
    <col min="11254" max="11254" width="5.140625" style="23" customWidth="1"/>
    <col min="11255" max="11255" width="4" style="23" customWidth="1"/>
    <col min="11256" max="11256" width="8.28515625" style="23" customWidth="1"/>
    <col min="11257" max="11258" width="9.140625" style="23"/>
    <col min="11259" max="11259" width="2.42578125" style="23" customWidth="1"/>
    <col min="11260" max="11260" width="5.85546875" style="23" customWidth="1"/>
    <col min="11261" max="11261" width="2.85546875" style="23" customWidth="1"/>
    <col min="11262" max="11262" width="6" style="23" customWidth="1"/>
    <col min="11263" max="11266" width="0" style="23" hidden="1" customWidth="1"/>
    <col min="11267" max="11267" width="9.140625" style="23"/>
    <col min="11268" max="11268" width="14.28515625" style="23" customWidth="1"/>
    <col min="11269" max="11269" width="13.28515625" style="23" customWidth="1"/>
    <col min="11270" max="11506" width="9.140625" style="23"/>
    <col min="11507" max="11507" width="4.7109375" style="23" customWidth="1"/>
    <col min="11508" max="11508" width="9.140625" style="23"/>
    <col min="11509" max="11509" width="3.42578125" style="23" bestFit="1" customWidth="1"/>
    <col min="11510" max="11510" width="5.140625" style="23" customWidth="1"/>
    <col min="11511" max="11511" width="4" style="23" customWidth="1"/>
    <col min="11512" max="11512" width="8.28515625" style="23" customWidth="1"/>
    <col min="11513" max="11514" width="9.140625" style="23"/>
    <col min="11515" max="11515" width="2.42578125" style="23" customWidth="1"/>
    <col min="11516" max="11516" width="5.85546875" style="23" customWidth="1"/>
    <col min="11517" max="11517" width="2.85546875" style="23" customWidth="1"/>
    <col min="11518" max="11518" width="6" style="23" customWidth="1"/>
    <col min="11519" max="11522" width="0" style="23" hidden="1" customWidth="1"/>
    <col min="11523" max="11523" width="9.140625" style="23"/>
    <col min="11524" max="11524" width="14.28515625" style="23" customWidth="1"/>
    <col min="11525" max="11525" width="13.28515625" style="23" customWidth="1"/>
    <col min="11526" max="11762" width="9.140625" style="23"/>
    <col min="11763" max="11763" width="4.7109375" style="23" customWidth="1"/>
    <col min="11764" max="11764" width="9.140625" style="23"/>
    <col min="11765" max="11765" width="3.42578125" style="23" bestFit="1" customWidth="1"/>
    <col min="11766" max="11766" width="5.140625" style="23" customWidth="1"/>
    <col min="11767" max="11767" width="4" style="23" customWidth="1"/>
    <col min="11768" max="11768" width="8.28515625" style="23" customWidth="1"/>
    <col min="11769" max="11770" width="9.140625" style="23"/>
    <col min="11771" max="11771" width="2.42578125" style="23" customWidth="1"/>
    <col min="11772" max="11772" width="5.85546875" style="23" customWidth="1"/>
    <col min="11773" max="11773" width="2.85546875" style="23" customWidth="1"/>
    <col min="11774" max="11774" width="6" style="23" customWidth="1"/>
    <col min="11775" max="11778" width="0" style="23" hidden="1" customWidth="1"/>
    <col min="11779" max="11779" width="9.140625" style="23"/>
    <col min="11780" max="11780" width="14.28515625" style="23" customWidth="1"/>
    <col min="11781" max="11781" width="13.28515625" style="23" customWidth="1"/>
    <col min="11782" max="12018" width="9.140625" style="23"/>
    <col min="12019" max="12019" width="4.7109375" style="23" customWidth="1"/>
    <col min="12020" max="12020" width="9.140625" style="23"/>
    <col min="12021" max="12021" width="3.42578125" style="23" bestFit="1" customWidth="1"/>
    <col min="12022" max="12022" width="5.140625" style="23" customWidth="1"/>
    <col min="12023" max="12023" width="4" style="23" customWidth="1"/>
    <col min="12024" max="12024" width="8.28515625" style="23" customWidth="1"/>
    <col min="12025" max="12026" width="9.140625" style="23"/>
    <col min="12027" max="12027" width="2.42578125" style="23" customWidth="1"/>
    <col min="12028" max="12028" width="5.85546875" style="23" customWidth="1"/>
    <col min="12029" max="12029" width="2.85546875" style="23" customWidth="1"/>
    <col min="12030" max="12030" width="6" style="23" customWidth="1"/>
    <col min="12031" max="12034" width="0" style="23" hidden="1" customWidth="1"/>
    <col min="12035" max="12035" width="9.140625" style="23"/>
    <col min="12036" max="12036" width="14.28515625" style="23" customWidth="1"/>
    <col min="12037" max="12037" width="13.28515625" style="23" customWidth="1"/>
    <col min="12038" max="12274" width="9.140625" style="23"/>
    <col min="12275" max="12275" width="4.7109375" style="23" customWidth="1"/>
    <col min="12276" max="12276" width="9.140625" style="23"/>
    <col min="12277" max="12277" width="3.42578125" style="23" bestFit="1" customWidth="1"/>
    <col min="12278" max="12278" width="5.140625" style="23" customWidth="1"/>
    <col min="12279" max="12279" width="4" style="23" customWidth="1"/>
    <col min="12280" max="12280" width="8.28515625" style="23" customWidth="1"/>
    <col min="12281" max="12282" width="9.140625" style="23"/>
    <col min="12283" max="12283" width="2.42578125" style="23" customWidth="1"/>
    <col min="12284" max="12284" width="5.85546875" style="23" customWidth="1"/>
    <col min="12285" max="12285" width="2.85546875" style="23" customWidth="1"/>
    <col min="12286" max="12286" width="6" style="23" customWidth="1"/>
    <col min="12287" max="12290" width="0" style="23" hidden="1" customWidth="1"/>
    <col min="12291" max="12291" width="9.140625" style="23"/>
    <col min="12292" max="12292" width="14.28515625" style="23" customWidth="1"/>
    <col min="12293" max="12293" width="13.28515625" style="23" customWidth="1"/>
    <col min="12294" max="12530" width="9.140625" style="23"/>
    <col min="12531" max="12531" width="4.7109375" style="23" customWidth="1"/>
    <col min="12532" max="12532" width="9.140625" style="23"/>
    <col min="12533" max="12533" width="3.42578125" style="23" bestFit="1" customWidth="1"/>
    <col min="12534" max="12534" width="5.140625" style="23" customWidth="1"/>
    <col min="12535" max="12535" width="4" style="23" customWidth="1"/>
    <col min="12536" max="12536" width="8.28515625" style="23" customWidth="1"/>
    <col min="12537" max="12538" width="9.140625" style="23"/>
    <col min="12539" max="12539" width="2.42578125" style="23" customWidth="1"/>
    <col min="12540" max="12540" width="5.85546875" style="23" customWidth="1"/>
    <col min="12541" max="12541" width="2.85546875" style="23" customWidth="1"/>
    <col min="12542" max="12542" width="6" style="23" customWidth="1"/>
    <col min="12543" max="12546" width="0" style="23" hidden="1" customWidth="1"/>
    <col min="12547" max="12547" width="9.140625" style="23"/>
    <col min="12548" max="12548" width="14.28515625" style="23" customWidth="1"/>
    <col min="12549" max="12549" width="13.28515625" style="23" customWidth="1"/>
    <col min="12550" max="12786" width="9.140625" style="23"/>
    <col min="12787" max="12787" width="4.7109375" style="23" customWidth="1"/>
    <col min="12788" max="12788" width="9.140625" style="23"/>
    <col min="12789" max="12789" width="3.42578125" style="23" bestFit="1" customWidth="1"/>
    <col min="12790" max="12790" width="5.140625" style="23" customWidth="1"/>
    <col min="12791" max="12791" width="4" style="23" customWidth="1"/>
    <col min="12792" max="12792" width="8.28515625" style="23" customWidth="1"/>
    <col min="12793" max="12794" width="9.140625" style="23"/>
    <col min="12795" max="12795" width="2.42578125" style="23" customWidth="1"/>
    <col min="12796" max="12796" width="5.85546875" style="23" customWidth="1"/>
    <col min="12797" max="12797" width="2.85546875" style="23" customWidth="1"/>
    <col min="12798" max="12798" width="6" style="23" customWidth="1"/>
    <col min="12799" max="12802" width="0" style="23" hidden="1" customWidth="1"/>
    <col min="12803" max="12803" width="9.140625" style="23"/>
    <col min="12804" max="12804" width="14.28515625" style="23" customWidth="1"/>
    <col min="12805" max="12805" width="13.28515625" style="23" customWidth="1"/>
    <col min="12806" max="13042" width="9.140625" style="23"/>
    <col min="13043" max="13043" width="4.7109375" style="23" customWidth="1"/>
    <col min="13044" max="13044" width="9.140625" style="23"/>
    <col min="13045" max="13045" width="3.42578125" style="23" bestFit="1" customWidth="1"/>
    <col min="13046" max="13046" width="5.140625" style="23" customWidth="1"/>
    <col min="13047" max="13047" width="4" style="23" customWidth="1"/>
    <col min="13048" max="13048" width="8.28515625" style="23" customWidth="1"/>
    <col min="13049" max="13050" width="9.140625" style="23"/>
    <col min="13051" max="13051" width="2.42578125" style="23" customWidth="1"/>
    <col min="13052" max="13052" width="5.85546875" style="23" customWidth="1"/>
    <col min="13053" max="13053" width="2.85546875" style="23" customWidth="1"/>
    <col min="13054" max="13054" width="6" style="23" customWidth="1"/>
    <col min="13055" max="13058" width="0" style="23" hidden="1" customWidth="1"/>
    <col min="13059" max="13059" width="9.140625" style="23"/>
    <col min="13060" max="13060" width="14.28515625" style="23" customWidth="1"/>
    <col min="13061" max="13061" width="13.28515625" style="23" customWidth="1"/>
    <col min="13062" max="13298" width="9.140625" style="23"/>
    <col min="13299" max="13299" width="4.7109375" style="23" customWidth="1"/>
    <col min="13300" max="13300" width="9.140625" style="23"/>
    <col min="13301" max="13301" width="3.42578125" style="23" bestFit="1" customWidth="1"/>
    <col min="13302" max="13302" width="5.140625" style="23" customWidth="1"/>
    <col min="13303" max="13303" width="4" style="23" customWidth="1"/>
    <col min="13304" max="13304" width="8.28515625" style="23" customWidth="1"/>
    <col min="13305" max="13306" width="9.140625" style="23"/>
    <col min="13307" max="13307" width="2.42578125" style="23" customWidth="1"/>
    <col min="13308" max="13308" width="5.85546875" style="23" customWidth="1"/>
    <col min="13309" max="13309" width="2.85546875" style="23" customWidth="1"/>
    <col min="13310" max="13310" width="6" style="23" customWidth="1"/>
    <col min="13311" max="13314" width="0" style="23" hidden="1" customWidth="1"/>
    <col min="13315" max="13315" width="9.140625" style="23"/>
    <col min="13316" max="13316" width="14.28515625" style="23" customWidth="1"/>
    <col min="13317" max="13317" width="13.28515625" style="23" customWidth="1"/>
    <col min="13318" max="13554" width="9.140625" style="23"/>
    <col min="13555" max="13555" width="4.7109375" style="23" customWidth="1"/>
    <col min="13556" max="13556" width="9.140625" style="23"/>
    <col min="13557" max="13557" width="3.42578125" style="23" bestFit="1" customWidth="1"/>
    <col min="13558" max="13558" width="5.140625" style="23" customWidth="1"/>
    <col min="13559" max="13559" width="4" style="23" customWidth="1"/>
    <col min="13560" max="13560" width="8.28515625" style="23" customWidth="1"/>
    <col min="13561" max="13562" width="9.140625" style="23"/>
    <col min="13563" max="13563" width="2.42578125" style="23" customWidth="1"/>
    <col min="13564" max="13564" width="5.85546875" style="23" customWidth="1"/>
    <col min="13565" max="13565" width="2.85546875" style="23" customWidth="1"/>
    <col min="13566" max="13566" width="6" style="23" customWidth="1"/>
    <col min="13567" max="13570" width="0" style="23" hidden="1" customWidth="1"/>
    <col min="13571" max="13571" width="9.140625" style="23"/>
    <col min="13572" max="13572" width="14.28515625" style="23" customWidth="1"/>
    <col min="13573" max="13573" width="13.28515625" style="23" customWidth="1"/>
    <col min="13574" max="13810" width="9.140625" style="23"/>
    <col min="13811" max="13811" width="4.7109375" style="23" customWidth="1"/>
    <col min="13812" max="13812" width="9.140625" style="23"/>
    <col min="13813" max="13813" width="3.42578125" style="23" bestFit="1" customWidth="1"/>
    <col min="13814" max="13814" width="5.140625" style="23" customWidth="1"/>
    <col min="13815" max="13815" width="4" style="23" customWidth="1"/>
    <col min="13816" max="13816" width="8.28515625" style="23" customWidth="1"/>
    <col min="13817" max="13818" width="9.140625" style="23"/>
    <col min="13819" max="13819" width="2.42578125" style="23" customWidth="1"/>
    <col min="13820" max="13820" width="5.85546875" style="23" customWidth="1"/>
    <col min="13821" max="13821" width="2.85546875" style="23" customWidth="1"/>
    <col min="13822" max="13822" width="6" style="23" customWidth="1"/>
    <col min="13823" max="13826" width="0" style="23" hidden="1" customWidth="1"/>
    <col min="13827" max="13827" width="9.140625" style="23"/>
    <col min="13828" max="13828" width="14.28515625" style="23" customWidth="1"/>
    <col min="13829" max="13829" width="13.28515625" style="23" customWidth="1"/>
    <col min="13830" max="14066" width="9.140625" style="23"/>
    <col min="14067" max="14067" width="4.7109375" style="23" customWidth="1"/>
    <col min="14068" max="14068" width="9.140625" style="23"/>
    <col min="14069" max="14069" width="3.42578125" style="23" bestFit="1" customWidth="1"/>
    <col min="14070" max="14070" width="5.140625" style="23" customWidth="1"/>
    <col min="14071" max="14071" width="4" style="23" customWidth="1"/>
    <col min="14072" max="14072" width="8.28515625" style="23" customWidth="1"/>
    <col min="14073" max="14074" width="9.140625" style="23"/>
    <col min="14075" max="14075" width="2.42578125" style="23" customWidth="1"/>
    <col min="14076" max="14076" width="5.85546875" style="23" customWidth="1"/>
    <col min="14077" max="14077" width="2.85546875" style="23" customWidth="1"/>
    <col min="14078" max="14078" width="6" style="23" customWidth="1"/>
    <col min="14079" max="14082" width="0" style="23" hidden="1" customWidth="1"/>
    <col min="14083" max="14083" width="9.140625" style="23"/>
    <col min="14084" max="14084" width="14.28515625" style="23" customWidth="1"/>
    <col min="14085" max="14085" width="13.28515625" style="23" customWidth="1"/>
    <col min="14086" max="14322" width="9.140625" style="23"/>
    <col min="14323" max="14323" width="4.7109375" style="23" customWidth="1"/>
    <col min="14324" max="14324" width="9.140625" style="23"/>
    <col min="14325" max="14325" width="3.42578125" style="23" bestFit="1" customWidth="1"/>
    <col min="14326" max="14326" width="5.140625" style="23" customWidth="1"/>
    <col min="14327" max="14327" width="4" style="23" customWidth="1"/>
    <col min="14328" max="14328" width="8.28515625" style="23" customWidth="1"/>
    <col min="14329" max="14330" width="9.140625" style="23"/>
    <col min="14331" max="14331" width="2.42578125" style="23" customWidth="1"/>
    <col min="14332" max="14332" width="5.85546875" style="23" customWidth="1"/>
    <col min="14333" max="14333" width="2.85546875" style="23" customWidth="1"/>
    <col min="14334" max="14334" width="6" style="23" customWidth="1"/>
    <col min="14335" max="14338" width="0" style="23" hidden="1" customWidth="1"/>
    <col min="14339" max="14339" width="9.140625" style="23"/>
    <col min="14340" max="14340" width="14.28515625" style="23" customWidth="1"/>
    <col min="14341" max="14341" width="13.28515625" style="23" customWidth="1"/>
    <col min="14342" max="14578" width="9.140625" style="23"/>
    <col min="14579" max="14579" width="4.7109375" style="23" customWidth="1"/>
    <col min="14580" max="14580" width="9.140625" style="23"/>
    <col min="14581" max="14581" width="3.42578125" style="23" bestFit="1" customWidth="1"/>
    <col min="14582" max="14582" width="5.140625" style="23" customWidth="1"/>
    <col min="14583" max="14583" width="4" style="23" customWidth="1"/>
    <col min="14584" max="14584" width="8.28515625" style="23" customWidth="1"/>
    <col min="14585" max="14586" width="9.140625" style="23"/>
    <col min="14587" max="14587" width="2.42578125" style="23" customWidth="1"/>
    <col min="14588" max="14588" width="5.85546875" style="23" customWidth="1"/>
    <col min="14589" max="14589" width="2.85546875" style="23" customWidth="1"/>
    <col min="14590" max="14590" width="6" style="23" customWidth="1"/>
    <col min="14591" max="14594" width="0" style="23" hidden="1" customWidth="1"/>
    <col min="14595" max="14595" width="9.140625" style="23"/>
    <col min="14596" max="14596" width="14.28515625" style="23" customWidth="1"/>
    <col min="14597" max="14597" width="13.28515625" style="23" customWidth="1"/>
    <col min="14598" max="14834" width="9.140625" style="23"/>
    <col min="14835" max="14835" width="4.7109375" style="23" customWidth="1"/>
    <col min="14836" max="14836" width="9.140625" style="23"/>
    <col min="14837" max="14837" width="3.42578125" style="23" bestFit="1" customWidth="1"/>
    <col min="14838" max="14838" width="5.140625" style="23" customWidth="1"/>
    <col min="14839" max="14839" width="4" style="23" customWidth="1"/>
    <col min="14840" max="14840" width="8.28515625" style="23" customWidth="1"/>
    <col min="14841" max="14842" width="9.140625" style="23"/>
    <col min="14843" max="14843" width="2.42578125" style="23" customWidth="1"/>
    <col min="14844" max="14844" width="5.85546875" style="23" customWidth="1"/>
    <col min="14845" max="14845" width="2.85546875" style="23" customWidth="1"/>
    <col min="14846" max="14846" width="6" style="23" customWidth="1"/>
    <col min="14847" max="14850" width="0" style="23" hidden="1" customWidth="1"/>
    <col min="14851" max="14851" width="9.140625" style="23"/>
    <col min="14852" max="14852" width="14.28515625" style="23" customWidth="1"/>
    <col min="14853" max="14853" width="13.28515625" style="23" customWidth="1"/>
    <col min="14854" max="15090" width="9.140625" style="23"/>
    <col min="15091" max="15091" width="4.7109375" style="23" customWidth="1"/>
    <col min="15092" max="15092" width="9.140625" style="23"/>
    <col min="15093" max="15093" width="3.42578125" style="23" bestFit="1" customWidth="1"/>
    <col min="15094" max="15094" width="5.140625" style="23" customWidth="1"/>
    <col min="15095" max="15095" width="4" style="23" customWidth="1"/>
    <col min="15096" max="15096" width="8.28515625" style="23" customWidth="1"/>
    <col min="15097" max="15098" width="9.140625" style="23"/>
    <col min="15099" max="15099" width="2.42578125" style="23" customWidth="1"/>
    <col min="15100" max="15100" width="5.85546875" style="23" customWidth="1"/>
    <col min="15101" max="15101" width="2.85546875" style="23" customWidth="1"/>
    <col min="15102" max="15102" width="6" style="23" customWidth="1"/>
    <col min="15103" max="15106" width="0" style="23" hidden="1" customWidth="1"/>
    <col min="15107" max="15107" width="9.140625" style="23"/>
    <col min="15108" max="15108" width="14.28515625" style="23" customWidth="1"/>
    <col min="15109" max="15109" width="13.28515625" style="23" customWidth="1"/>
    <col min="15110" max="15346" width="9.140625" style="23"/>
    <col min="15347" max="15347" width="4.7109375" style="23" customWidth="1"/>
    <col min="15348" max="15348" width="9.140625" style="23"/>
    <col min="15349" max="15349" width="3.42578125" style="23" bestFit="1" customWidth="1"/>
    <col min="15350" max="15350" width="5.140625" style="23" customWidth="1"/>
    <col min="15351" max="15351" width="4" style="23" customWidth="1"/>
    <col min="15352" max="15352" width="8.28515625" style="23" customWidth="1"/>
    <col min="15353" max="15354" width="9.140625" style="23"/>
    <col min="15355" max="15355" width="2.42578125" style="23" customWidth="1"/>
    <col min="15356" max="15356" width="5.85546875" style="23" customWidth="1"/>
    <col min="15357" max="15357" width="2.85546875" style="23" customWidth="1"/>
    <col min="15358" max="15358" width="6" style="23" customWidth="1"/>
    <col min="15359" max="15362" width="0" style="23" hidden="1" customWidth="1"/>
    <col min="15363" max="15363" width="9.140625" style="23"/>
    <col min="15364" max="15364" width="14.28515625" style="23" customWidth="1"/>
    <col min="15365" max="15365" width="13.28515625" style="23" customWidth="1"/>
    <col min="15366" max="15602" width="9.140625" style="23"/>
    <col min="15603" max="15603" width="4.7109375" style="23" customWidth="1"/>
    <col min="15604" max="15604" width="9.140625" style="23"/>
    <col min="15605" max="15605" width="3.42578125" style="23" bestFit="1" customWidth="1"/>
    <col min="15606" max="15606" width="5.140625" style="23" customWidth="1"/>
    <col min="15607" max="15607" width="4" style="23" customWidth="1"/>
    <col min="15608" max="15608" width="8.28515625" style="23" customWidth="1"/>
    <col min="15609" max="15610" width="9.140625" style="23"/>
    <col min="15611" max="15611" width="2.42578125" style="23" customWidth="1"/>
    <col min="15612" max="15612" width="5.85546875" style="23" customWidth="1"/>
    <col min="15613" max="15613" width="2.85546875" style="23" customWidth="1"/>
    <col min="15614" max="15614" width="6" style="23" customWidth="1"/>
    <col min="15615" max="15618" width="0" style="23" hidden="1" customWidth="1"/>
    <col min="15619" max="15619" width="9.140625" style="23"/>
    <col min="15620" max="15620" width="14.28515625" style="23" customWidth="1"/>
    <col min="15621" max="15621" width="13.28515625" style="23" customWidth="1"/>
    <col min="15622" max="15858" width="9.140625" style="23"/>
    <col min="15859" max="15859" width="4.7109375" style="23" customWidth="1"/>
    <col min="15860" max="15860" width="9.140625" style="23"/>
    <col min="15861" max="15861" width="3.42578125" style="23" bestFit="1" customWidth="1"/>
    <col min="15862" max="15862" width="5.140625" style="23" customWidth="1"/>
    <col min="15863" max="15863" width="4" style="23" customWidth="1"/>
    <col min="15864" max="15864" width="8.28515625" style="23" customWidth="1"/>
    <col min="15865" max="15866" width="9.140625" style="23"/>
    <col min="15867" max="15867" width="2.42578125" style="23" customWidth="1"/>
    <col min="15868" max="15868" width="5.85546875" style="23" customWidth="1"/>
    <col min="15869" max="15869" width="2.85546875" style="23" customWidth="1"/>
    <col min="15870" max="15870" width="6" style="23" customWidth="1"/>
    <col min="15871" max="15874" width="0" style="23" hidden="1" customWidth="1"/>
    <col min="15875" max="15875" width="9.140625" style="23"/>
    <col min="15876" max="15876" width="14.28515625" style="23" customWidth="1"/>
    <col min="15877" max="15877" width="13.28515625" style="23" customWidth="1"/>
    <col min="15878" max="16114" width="9.140625" style="23"/>
    <col min="16115" max="16115" width="4.7109375" style="23" customWidth="1"/>
    <col min="16116" max="16116" width="9.140625" style="23"/>
    <col min="16117" max="16117" width="3.42578125" style="23" bestFit="1" customWidth="1"/>
    <col min="16118" max="16118" width="5.140625" style="23" customWidth="1"/>
    <col min="16119" max="16119" width="4" style="23" customWidth="1"/>
    <col min="16120" max="16120" width="8.28515625" style="23" customWidth="1"/>
    <col min="16121" max="16122" width="9.140625" style="23"/>
    <col min="16123" max="16123" width="2.42578125" style="23" customWidth="1"/>
    <col min="16124" max="16124" width="5.85546875" style="23" customWidth="1"/>
    <col min="16125" max="16125" width="2.85546875" style="23" customWidth="1"/>
    <col min="16126" max="16126" width="6" style="23" customWidth="1"/>
    <col min="16127" max="16130" width="0" style="23" hidden="1" customWidth="1"/>
    <col min="16131" max="16131" width="9.140625" style="23"/>
    <col min="16132" max="16132" width="14.28515625" style="23" customWidth="1"/>
    <col min="16133" max="16133" width="13.28515625" style="23" customWidth="1"/>
    <col min="16134" max="16384" width="9.140625" style="23"/>
  </cols>
  <sheetData>
    <row r="1" spans="1:64" s="21" customFormat="1" ht="21" customHeight="1" thickBot="1">
      <c r="A1" s="22"/>
      <c r="B1" s="22"/>
      <c r="G1" s="2" t="s">
        <v>0</v>
      </c>
      <c r="H1" s="1"/>
      <c r="I1" s="1"/>
      <c r="J1" s="57"/>
      <c r="AD1" s="94"/>
      <c r="AE1" s="20" t="s">
        <v>35</v>
      </c>
      <c r="AF1" s="20" t="s">
        <v>34</v>
      </c>
      <c r="AG1" s="20" t="s">
        <v>33</v>
      </c>
      <c r="AH1" s="60" t="s">
        <v>46</v>
      </c>
      <c r="AI1" s="60" t="s">
        <v>47</v>
      </c>
      <c r="AJ1" s="60" t="s">
        <v>45</v>
      </c>
      <c r="AK1" s="94"/>
      <c r="AL1" s="94"/>
      <c r="AM1" s="94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64" ht="15" customHeight="1" thickBot="1">
      <c r="G2" s="3" t="s">
        <v>1</v>
      </c>
      <c r="H2" s="4"/>
      <c r="I2" s="5"/>
      <c r="J2" s="58"/>
      <c r="K2" s="3" t="s">
        <v>2</v>
      </c>
      <c r="L2" s="4"/>
      <c r="M2" s="5"/>
      <c r="N2" s="99" t="s">
        <v>73</v>
      </c>
      <c r="O2" s="60"/>
      <c r="X2"/>
      <c r="Y2"/>
      <c r="Z2"/>
      <c r="AD2" s="60" t="s">
        <v>51</v>
      </c>
      <c r="AE2" s="96">
        <f>ACOS((AH2^2+AI2^2-AJ2^2)/(2*AH2*AI2))*180/PI()</f>
        <v>51.529495068282699</v>
      </c>
      <c r="AF2" s="96">
        <f>ACOS((AI2^2+AJ2^2-AH2^2)/(2*AI2*AJ2))*180/PI()</f>
        <v>94.921127478009566</v>
      </c>
      <c r="AG2" s="96">
        <f>ACOS((AH2^2+AJ2^2-AI2^2)/(2*AH2*AJ2))*180/PI()</f>
        <v>33.549377453707741</v>
      </c>
      <c r="AH2" s="95">
        <f>H6</f>
        <v>10.816653826391969</v>
      </c>
      <c r="AI2" s="95">
        <f>H7</f>
        <v>6</v>
      </c>
      <c r="AJ2" s="95">
        <f>H8</f>
        <v>8.5</v>
      </c>
    </row>
    <row r="3" spans="1:64" ht="15.75" customHeight="1">
      <c r="D3" s="26" t="s">
        <v>29</v>
      </c>
      <c r="F3" s="60" t="str">
        <f>IF(H3&gt;0,"H","x")</f>
        <v>x</v>
      </c>
      <c r="G3" s="6" t="s">
        <v>3</v>
      </c>
      <c r="H3" s="74">
        <f>Veelhoek!O3</f>
        <v>0</v>
      </c>
      <c r="I3" s="7" t="s">
        <v>4</v>
      </c>
      <c r="J3" s="20" t="s">
        <v>35</v>
      </c>
      <c r="K3" s="6" t="s">
        <v>3</v>
      </c>
      <c r="L3" s="77">
        <f>VLOOKUP($H$11,$AD$2:$AJ$23,2,FALSE)</f>
        <v>51.529495068282699</v>
      </c>
      <c r="M3" s="7" t="s">
        <v>4</v>
      </c>
      <c r="N3" s="100">
        <f>L3/24</f>
        <v>2.147062294511779</v>
      </c>
      <c r="P3" s="62"/>
      <c r="X3"/>
      <c r="Y3"/>
      <c r="Z3"/>
      <c r="AC3"/>
      <c r="AD3" s="92" t="s">
        <v>52</v>
      </c>
      <c r="AE3" s="95">
        <f>H3</f>
        <v>0</v>
      </c>
      <c r="AF3" s="96">
        <f>ASIN(AH3*SIN(AE4*PI()/180)/AJ3)*180/PI()</f>
        <v>0</v>
      </c>
      <c r="AG3" s="96">
        <f>ASIN(AI3*SIN(AE4*PI()/180)/AJ3)*180/PI()</f>
        <v>0</v>
      </c>
      <c r="AH3" s="95">
        <f>H6</f>
        <v>10.816653826391969</v>
      </c>
      <c r="AI3" s="95">
        <f>H7</f>
        <v>6</v>
      </c>
      <c r="AJ3" s="96">
        <f>SQRT(AH3^2+AI3^2-2*(AH3*AI3*COS(AE3*PI()/180)))</f>
        <v>4.8166538263919678</v>
      </c>
    </row>
    <row r="4" spans="1:64" ht="15.75">
      <c r="A4" s="23" t="s">
        <v>30</v>
      </c>
      <c r="B4" s="23" t="s">
        <v>31</v>
      </c>
      <c r="C4" s="24" t="e">
        <f>ASIN(2*((((x+y+z)/2)*(((x+y+z)/2)-x)*(((x+y+z)/2)-y)*(((x+y+z)/2)-z))^0.5/y)/z)*180/PI()</f>
        <v>#REF!</v>
      </c>
      <c r="D4" s="24" t="e">
        <f>IF(AND(C4=LARGE($C$4:$C$8,1),$C$10&lt;180),180-C4,C4)</f>
        <v>#REF!</v>
      </c>
      <c r="F4" s="60" t="str">
        <f>IF(H4&gt;0,"H","x")</f>
        <v>x</v>
      </c>
      <c r="G4" s="8" t="s">
        <v>5</v>
      </c>
      <c r="H4" s="75">
        <f>Veelhoek!O4</f>
        <v>0</v>
      </c>
      <c r="I4" s="9" t="s">
        <v>4</v>
      </c>
      <c r="J4" s="20" t="s">
        <v>34</v>
      </c>
      <c r="K4" s="8" t="s">
        <v>5</v>
      </c>
      <c r="L4" s="78">
        <f>VLOOKUP($H$11,$AD$2:$AJ$23,3,FALSE)</f>
        <v>94.921127478009566</v>
      </c>
      <c r="M4" s="9" t="s">
        <v>4</v>
      </c>
      <c r="N4" s="100">
        <f t="shared" ref="N4:N5" si="0">L4/24</f>
        <v>3.9550469782503987</v>
      </c>
      <c r="P4" s="62"/>
      <c r="X4"/>
      <c r="Y4"/>
      <c r="Z4"/>
      <c r="AC4"/>
      <c r="AD4" s="92" t="s">
        <v>53</v>
      </c>
      <c r="AE4" s="95">
        <f>H3</f>
        <v>0</v>
      </c>
      <c r="AF4" s="96">
        <f>ASIN(ROUNDDOWN((AH4*SIN(AE4*PI()/180)/AJ4),4))*180/PI()</f>
        <v>0</v>
      </c>
      <c r="AG4" s="97">
        <f>180-AE4-AF4</f>
        <v>180</v>
      </c>
      <c r="AH4" s="95">
        <f>H6</f>
        <v>10.816653826391969</v>
      </c>
      <c r="AI4" s="96">
        <f>SQRT(AH4^2+AJ4^2-2*(AH4*AJ4)*(COS(AG4*PI()/180)))</f>
        <v>19.316653826391967</v>
      </c>
      <c r="AJ4" s="95">
        <f>H8</f>
        <v>8.5</v>
      </c>
    </row>
    <row r="5" spans="1:64" ht="15.75">
      <c r="A5" s="23"/>
      <c r="B5" s="23"/>
      <c r="C5" s="24"/>
      <c r="D5" s="24"/>
      <c r="F5" s="60" t="str">
        <f>IF(H5&gt;0,"H","x")</f>
        <v>x</v>
      </c>
      <c r="G5" s="8" t="s">
        <v>6</v>
      </c>
      <c r="H5" s="75">
        <f>Veelhoek!O5</f>
        <v>0</v>
      </c>
      <c r="I5" s="9" t="s">
        <v>4</v>
      </c>
      <c r="J5" s="20" t="s">
        <v>33</v>
      </c>
      <c r="K5" s="8" t="s">
        <v>6</v>
      </c>
      <c r="L5" s="78">
        <f>VLOOKUP($H$11,$AD$2:$AJ$23,4,FALSE)</f>
        <v>33.549377453707741</v>
      </c>
      <c r="M5" s="9" t="s">
        <v>4</v>
      </c>
      <c r="N5" s="100">
        <f t="shared" si="0"/>
        <v>1.3978907272378225</v>
      </c>
      <c r="P5" s="62"/>
      <c r="X5"/>
      <c r="Y5"/>
      <c r="Z5"/>
      <c r="AC5"/>
      <c r="AD5" s="92" t="s">
        <v>54</v>
      </c>
      <c r="AE5" s="95">
        <f>H3</f>
        <v>0</v>
      </c>
      <c r="AF5" s="97">
        <f>180-AE5-AG5</f>
        <v>180</v>
      </c>
      <c r="AG5" s="96">
        <f>ASIN(ROUNDDOWN(AI5*SIN(AE5*PI()/180)/AJ5,4))*180/PI()</f>
        <v>0</v>
      </c>
      <c r="AH5" s="96" t="e">
        <f>AI5*SIN(AF5*PI()/180)/SIN(AG5*PI()/180)</f>
        <v>#DIV/0!</v>
      </c>
      <c r="AI5" s="95">
        <f>H7</f>
        <v>6</v>
      </c>
      <c r="AJ5" s="95">
        <f>H8</f>
        <v>8.5</v>
      </c>
    </row>
    <row r="6" spans="1:64" ht="15">
      <c r="A6" s="23" t="s">
        <v>30</v>
      </c>
      <c r="B6" s="23" t="s">
        <v>32</v>
      </c>
      <c r="C6" s="24" t="e">
        <f>ASIN(2*((((x+y+z)/2)*(((x+y+z)/2)-x)*(((x+y+z)/2)-y)*(((x+y+z)/2)-z))^0.5)/x/z)*180/PI()</f>
        <v>#REF!</v>
      </c>
      <c r="D6" s="24" t="e">
        <f>IF(AND(C6=LARGE($C$4:$C$8,1),$C$10&lt;180),180-C6,C6)</f>
        <v>#REF!</v>
      </c>
      <c r="F6" s="60" t="str">
        <f>IF(H6&gt;0,"Z","x")</f>
        <v>Z</v>
      </c>
      <c r="G6" s="8" t="s">
        <v>7</v>
      </c>
      <c r="H6" s="75">
        <f>Veelhoek!O6</f>
        <v>10.816653826391969</v>
      </c>
      <c r="I6" s="9" t="s">
        <v>8</v>
      </c>
      <c r="J6" s="60" t="s">
        <v>46</v>
      </c>
      <c r="K6" s="8" t="s">
        <v>7</v>
      </c>
      <c r="L6" s="78">
        <f>VLOOKUP($H$11,$AD$2:$AJ$23,5,FALSE)</f>
        <v>10.816653826391969</v>
      </c>
      <c r="M6" s="9" t="s">
        <v>8</v>
      </c>
      <c r="N6" s="98"/>
      <c r="P6" s="56"/>
      <c r="AC6"/>
      <c r="AD6" s="92" t="s">
        <v>55</v>
      </c>
      <c r="AE6" s="97">
        <f>180-AF6-AG6</f>
        <v>180</v>
      </c>
      <c r="AF6" s="95">
        <f>H4</f>
        <v>0</v>
      </c>
      <c r="AG6" s="96">
        <f>ASIN(ROUNDDOWN(AI6/AH6*SIN(AF6*PI()/180),4))*180/PI()</f>
        <v>0</v>
      </c>
      <c r="AH6" s="95">
        <f>AH2</f>
        <v>10.816653826391969</v>
      </c>
      <c r="AI6" s="95">
        <f>AI2</f>
        <v>6</v>
      </c>
      <c r="AJ6" s="96">
        <f>SQRT(AH6^2+AI6^2-2*(AH6*AI6*COS(AE6*PI()/180)))</f>
        <v>16.816653826391967</v>
      </c>
    </row>
    <row r="7" spans="1:64" ht="15">
      <c r="A7" s="23"/>
      <c r="B7" s="23"/>
      <c r="C7" s="24"/>
      <c r="D7" s="24"/>
      <c r="F7" s="60" t="str">
        <f>IF(H7&gt;0,"Z","x")</f>
        <v>Z</v>
      </c>
      <c r="G7" s="8" t="s">
        <v>9</v>
      </c>
      <c r="H7" s="75">
        <f>Veelhoek!O7</f>
        <v>6</v>
      </c>
      <c r="I7" s="9" t="s">
        <v>8</v>
      </c>
      <c r="J7" s="60" t="s">
        <v>47</v>
      </c>
      <c r="K7" s="8" t="s">
        <v>9</v>
      </c>
      <c r="L7" s="78">
        <f>VLOOKUP($H$11,$AD$2:$AJ$23,6,FALSE)</f>
        <v>6</v>
      </c>
      <c r="M7" s="9" t="s">
        <v>8</v>
      </c>
      <c r="N7" s="98"/>
      <c r="P7" s="56"/>
      <c r="AC7"/>
      <c r="AD7" s="92" t="s">
        <v>56</v>
      </c>
      <c r="AE7" s="96">
        <f>ASIN(AJ7/AH7*SIN(AF7*PI()/180))*180/PI()</f>
        <v>0</v>
      </c>
      <c r="AF7" s="95">
        <f>H4</f>
        <v>0</v>
      </c>
      <c r="AG7" s="96">
        <f>180-AE7-AF7</f>
        <v>180</v>
      </c>
      <c r="AH7" s="95">
        <f t="shared" ref="AH7" si="1">AH3</f>
        <v>10.816653826391969</v>
      </c>
      <c r="AI7" s="95" t="e">
        <f>AH7*SIN(AG7*PI()/180)/SIN(AF7*PI()/180)</f>
        <v>#DIV/0!</v>
      </c>
      <c r="AJ7" s="95">
        <f>H8</f>
        <v>8.5</v>
      </c>
    </row>
    <row r="8" spans="1:64" ht="13.5" thickBot="1">
      <c r="A8" s="23" t="s">
        <v>30</v>
      </c>
      <c r="B8" s="23" t="s">
        <v>36</v>
      </c>
      <c r="C8" s="24" t="e">
        <f>ASIN(2*((((x+y+z)/2)*(((x+y+z)/2)-x)*(((x+y+z)/2)-y)*(((x+y+z)/2)-z))^0.5)/x/y)*180/PI()</f>
        <v>#REF!</v>
      </c>
      <c r="D8" s="24" t="e">
        <f>IF(AND(C8=LARGE($C$4:$C$8,1),$C$10&lt;180),180-C8,C8)</f>
        <v>#REF!</v>
      </c>
      <c r="F8" s="60" t="str">
        <f>IF(H8&gt;0,"Z","x")</f>
        <v>Z</v>
      </c>
      <c r="G8" s="10" t="s">
        <v>10</v>
      </c>
      <c r="H8" s="76">
        <f>Veelhoek!O8</f>
        <v>8.5</v>
      </c>
      <c r="I8" s="11" t="s">
        <v>8</v>
      </c>
      <c r="J8" s="60" t="s">
        <v>45</v>
      </c>
      <c r="K8" s="8" t="s">
        <v>10</v>
      </c>
      <c r="L8" s="78">
        <f>VLOOKUP($H$11,$AD$2:$AJ$23,7,FALSE)</f>
        <v>8.5</v>
      </c>
      <c r="M8" s="9" t="s">
        <v>8</v>
      </c>
      <c r="N8" s="98"/>
      <c r="P8" s="56"/>
      <c r="AD8" s="60" t="s">
        <v>57</v>
      </c>
      <c r="AE8" s="96">
        <f>ASIN(AJ8/AH8*SIN(AF8*PI()/180))*180/PI()</f>
        <v>0</v>
      </c>
      <c r="AF8" s="95">
        <f>H4</f>
        <v>0</v>
      </c>
      <c r="AG8" s="96">
        <f>180-AE8-AF8</f>
        <v>180</v>
      </c>
      <c r="AH8" s="96">
        <f>SQRT(AI8^2+AJ8^2-2*(AI8*AJ8*COS(AF8*PI()/180)))</f>
        <v>2.5</v>
      </c>
      <c r="AI8" s="95">
        <f>H7</f>
        <v>6</v>
      </c>
      <c r="AJ8" s="95">
        <f t="shared" ref="AJ8" si="2">AJ4</f>
        <v>8.5</v>
      </c>
    </row>
    <row r="9" spans="1:64" ht="15.75" thickBot="1">
      <c r="A9" s="23"/>
      <c r="B9" s="23"/>
      <c r="C9" s="24"/>
      <c r="D9" s="24"/>
      <c r="G9"/>
      <c r="H9"/>
      <c r="I9"/>
      <c r="J9" s="56"/>
      <c r="K9" s="10" t="s">
        <v>11</v>
      </c>
      <c r="L9" s="79">
        <f>0.5*L6*L8*SIN(PI()*L5/180)</f>
        <v>25.406000152523024</v>
      </c>
      <c r="M9" s="11" t="s">
        <v>12</v>
      </c>
      <c r="N9" s="98"/>
      <c r="O9" s="19"/>
      <c r="P9"/>
      <c r="X9" s="61"/>
      <c r="Y9" s="61"/>
      <c r="AD9" s="60" t="s">
        <v>58</v>
      </c>
      <c r="AE9" s="96">
        <f>180-AF9-AG9</f>
        <v>180</v>
      </c>
      <c r="AF9" s="96">
        <f>ASIN(ROUNDUP(AH9/AI9*SIN(AG9*PI()/180),4))*180/PI()</f>
        <v>0</v>
      </c>
      <c r="AG9" s="95">
        <f>H5</f>
        <v>0</v>
      </c>
      <c r="AH9" s="95">
        <f>H6</f>
        <v>10.816653826391969</v>
      </c>
      <c r="AI9" s="95">
        <f>AI5</f>
        <v>6</v>
      </c>
      <c r="AJ9" s="95">
        <f>SQRT(AI9^2+AH9^2-2*AI9*AH9*COS(AE9*PI()/180))</f>
        <v>16.816653826391967</v>
      </c>
    </row>
    <row r="10" spans="1:64" ht="15">
      <c r="A10" s="23"/>
      <c r="B10" s="23"/>
      <c r="C10" s="24" t="e">
        <f>SUM(C4:C8)</f>
        <v>#REF!</v>
      </c>
      <c r="D10" s="24" t="e">
        <f>SUM(D4:D8)</f>
        <v>#REF!</v>
      </c>
      <c r="G10" s="12" t="s">
        <v>16</v>
      </c>
      <c r="H10" s="13"/>
      <c r="I10" s="14"/>
      <c r="O10" s="19"/>
      <c r="P10"/>
      <c r="Q10"/>
      <c r="R10"/>
      <c r="S10"/>
      <c r="U10" s="82"/>
      <c r="V10" s="82"/>
      <c r="W10" s="82"/>
      <c r="AD10" s="60" t="s">
        <v>59</v>
      </c>
      <c r="AE10" s="96">
        <f>180-AF10-AG10</f>
        <v>180</v>
      </c>
      <c r="AF10" s="96">
        <f>ASIN(ROUNDUP(AH10/AI10*SIN(AG10*PI()/180),4))*180/PI()</f>
        <v>0</v>
      </c>
      <c r="AG10" s="95">
        <f>H5</f>
        <v>0</v>
      </c>
      <c r="AH10" s="95">
        <f t="shared" ref="AH10" si="3">AH6</f>
        <v>10.816653826391969</v>
      </c>
      <c r="AI10" s="96">
        <f>SQRT(AH10^2+AJ10^2-2*(AH10*AJ10)*(COS(AG10*PI()/180)))</f>
        <v>2.3166538263919674</v>
      </c>
      <c r="AJ10" s="95">
        <f>H8</f>
        <v>8.5</v>
      </c>
    </row>
    <row r="11" spans="1:64" ht="15.75" thickBot="1">
      <c r="A11" s="23"/>
      <c r="B11" s="23"/>
      <c r="C11" s="24"/>
      <c r="D11" s="24"/>
      <c r="G11" s="15" t="s">
        <v>19</v>
      </c>
      <c r="H11" s="170" t="str">
        <f>CONCATENATE(F3,F4,F5,F6,F7,F8)</f>
        <v>xxxZZZ</v>
      </c>
      <c r="I11" s="171"/>
      <c r="O11" s="19"/>
      <c r="P11"/>
      <c r="Q11"/>
      <c r="R11"/>
      <c r="S11"/>
      <c r="X11" s="82"/>
      <c r="Y11" s="82"/>
      <c r="Z11" s="82"/>
      <c r="AA11" s="82"/>
      <c r="AB11" s="82"/>
      <c r="AC11" s="82"/>
      <c r="AD11" s="60" t="s">
        <v>60</v>
      </c>
      <c r="AE11" s="96">
        <f>ASIN(AJ11/AI11*SIN(AG11*PI()/180))*180/PI()</f>
        <v>0</v>
      </c>
      <c r="AF11" s="96">
        <f>180-AE11-AG11</f>
        <v>180</v>
      </c>
      <c r="AG11" s="95">
        <f>H5</f>
        <v>0</v>
      </c>
      <c r="AH11" s="96">
        <f>SQRT(AI11^2+AJ11^2-2*(AI11*AJ11*COS(AF11*PI()/180)))</f>
        <v>14.5</v>
      </c>
      <c r="AI11" s="95">
        <f>H7</f>
        <v>6</v>
      </c>
      <c r="AJ11" s="95">
        <f t="shared" ref="AJ11" si="4">AJ7</f>
        <v>8.5</v>
      </c>
    </row>
    <row r="12" spans="1:64" ht="15.75" thickBot="1">
      <c r="A12" s="23" t="e">
        <f>SUM(#REF!*#REF!)</f>
        <v>#REF!</v>
      </c>
      <c r="B12" s="23" t="e">
        <f>SUM(#REF!/2)</f>
        <v>#REF!</v>
      </c>
      <c r="C12" s="23" t="e">
        <f>SUM(B12*B12)</f>
        <v>#REF!</v>
      </c>
      <c r="D12" s="23" t="e">
        <f>SUM(A12+C12)</f>
        <v>#REF!</v>
      </c>
      <c r="L12" s="64" t="s">
        <v>41</v>
      </c>
      <c r="O12" s="19"/>
      <c r="P12"/>
      <c r="Q12"/>
      <c r="R12"/>
      <c r="S12"/>
      <c r="X12" s="82"/>
      <c r="Y12" s="82"/>
      <c r="Z12" s="83"/>
      <c r="AA12" s="83"/>
      <c r="AB12" s="83"/>
      <c r="AC12" s="83"/>
      <c r="AD12" s="60" t="s">
        <v>61</v>
      </c>
      <c r="AE12" s="95">
        <f>H3</f>
        <v>0</v>
      </c>
      <c r="AF12" s="95">
        <f>H4</f>
        <v>0</v>
      </c>
      <c r="AG12" s="95">
        <f>180-AE12-AF12</f>
        <v>180</v>
      </c>
      <c r="AH12" s="95">
        <f>H6</f>
        <v>10.816653826391969</v>
      </c>
      <c r="AI12" s="96" t="e">
        <f>AH12*SIN(AG12*PI()/180)/SIN(AF12*PI()/180)</f>
        <v>#DIV/0!</v>
      </c>
      <c r="AJ12" s="95" t="e">
        <f>SQRT(AI12^2+AH12^2-2*AI12*AH12*COS(AE12*PI()/180))</f>
        <v>#DIV/0!</v>
      </c>
    </row>
    <row r="13" spans="1:64" ht="15.75" thickBot="1">
      <c r="A13" s="23"/>
      <c r="B13" s="23"/>
      <c r="C13" s="24"/>
      <c r="D13" s="24"/>
      <c r="G13" s="172" t="s">
        <v>26</v>
      </c>
      <c r="H13" s="173"/>
      <c r="I13" s="174"/>
      <c r="J13" s="19"/>
      <c r="L13" s="71" t="s">
        <v>42</v>
      </c>
      <c r="M13" s="118" t="s">
        <v>90</v>
      </c>
      <c r="N13" s="19"/>
      <c r="O13" s="19"/>
      <c r="P13"/>
      <c r="Q13"/>
      <c r="R13"/>
      <c r="S13"/>
      <c r="X13" s="82"/>
      <c r="Y13" s="82"/>
      <c r="Z13" s="83"/>
      <c r="AA13" s="83"/>
      <c r="AB13" s="83"/>
      <c r="AC13" s="83"/>
      <c r="AD13" s="60" t="s">
        <v>63</v>
      </c>
      <c r="AE13" s="95">
        <f>AE12</f>
        <v>0</v>
      </c>
      <c r="AF13" s="95">
        <f>AF12</f>
        <v>0</v>
      </c>
      <c r="AG13" s="95">
        <f t="shared" ref="AG13:AG14" si="5">180-AE13-AF13</f>
        <v>180</v>
      </c>
      <c r="AH13" s="96">
        <f>AI13*SIN(AF13*PI()/180)/SIN(AG13*PI()/180)</f>
        <v>0</v>
      </c>
      <c r="AI13" s="95">
        <f>H7</f>
        <v>6</v>
      </c>
      <c r="AJ13" s="95">
        <f>SQRT(AI13^2+AH13^2-2*AI13*AH13*COS(AE13*PI()/180))</f>
        <v>6</v>
      </c>
    </row>
    <row r="14" spans="1:64" ht="15">
      <c r="A14" s="23"/>
      <c r="B14" s="23"/>
      <c r="C14" s="24"/>
      <c r="D14" s="24"/>
      <c r="G14" s="85"/>
      <c r="H14" s="86"/>
      <c r="I14" s="87"/>
      <c r="J14" s="19"/>
      <c r="L14" s="72" t="s">
        <v>43</v>
      </c>
      <c r="M14" s="118" t="s">
        <v>90</v>
      </c>
      <c r="N14" s="19"/>
      <c r="O14" s="19"/>
      <c r="P14"/>
      <c r="Q14"/>
      <c r="R14"/>
      <c r="S14"/>
      <c r="X14" s="82"/>
      <c r="Y14" s="82"/>
      <c r="Z14" s="83"/>
      <c r="AA14" s="83"/>
      <c r="AB14" s="83"/>
      <c r="AC14" s="83"/>
      <c r="AD14" s="60" t="s">
        <v>62</v>
      </c>
      <c r="AE14" s="95">
        <f>AE13</f>
        <v>0</v>
      </c>
      <c r="AF14" s="95">
        <f>AF13</f>
        <v>0</v>
      </c>
      <c r="AG14" s="95">
        <f t="shared" si="5"/>
        <v>180</v>
      </c>
      <c r="AH14" s="96" t="e">
        <f>AJ14*SIN(AF14*PI()/180)/SIN(AE14*PI()/180)</f>
        <v>#DIV/0!</v>
      </c>
      <c r="AI14" s="96" t="e">
        <f>AH14*SIN(AG14*PI()/180)/SIN(AF14*PI()/180)</f>
        <v>#DIV/0!</v>
      </c>
      <c r="AJ14" s="95">
        <f>H8</f>
        <v>8.5</v>
      </c>
    </row>
    <row r="15" spans="1:64" ht="15">
      <c r="A15" s="23"/>
      <c r="B15" s="23"/>
      <c r="C15" s="24"/>
      <c r="D15" s="24"/>
      <c r="F15" s="25"/>
      <c r="G15" s="88"/>
      <c r="H15" s="89"/>
      <c r="I15" s="90"/>
      <c r="J15" s="19"/>
      <c r="K15" s="63" t="s">
        <v>37</v>
      </c>
      <c r="L15" s="73" t="s">
        <v>44</v>
      </c>
      <c r="M15" s="118" t="s">
        <v>91</v>
      </c>
      <c r="N15" s="19"/>
      <c r="O15" s="19"/>
      <c r="P15" s="19"/>
      <c r="Q15" s="1"/>
      <c r="R15" s="1"/>
      <c r="S15" s="1"/>
      <c r="X15" s="82"/>
      <c r="Y15" s="82"/>
      <c r="Z15" s="83"/>
      <c r="AA15" s="83"/>
      <c r="AB15" s="83"/>
      <c r="AC15" s="83"/>
      <c r="AD15" s="60" t="s">
        <v>64</v>
      </c>
      <c r="AE15" s="95">
        <f>AE14</f>
        <v>0</v>
      </c>
      <c r="AF15" s="95">
        <f>180-AE15-AG15</f>
        <v>180</v>
      </c>
      <c r="AG15" s="95">
        <f>H5</f>
        <v>0</v>
      </c>
      <c r="AH15" s="95">
        <f>H6</f>
        <v>10.816653826391969</v>
      </c>
      <c r="AI15" s="96">
        <f>AH15*SIN(AG15*PI()/180)/SIN(AF15*PI()/180)</f>
        <v>0</v>
      </c>
      <c r="AJ15" s="95">
        <f>SQRT(AI15^2+AH15^2-2*AI15*AH15*COS(AE15*PI()/180))</f>
        <v>10.816653826391969</v>
      </c>
    </row>
    <row r="16" spans="1:64" ht="15.75" thickBot="1">
      <c r="A16" s="23"/>
      <c r="B16" s="23"/>
      <c r="C16" s="24"/>
      <c r="D16" s="24"/>
      <c r="F16" s="25"/>
      <c r="G16" s="88"/>
      <c r="H16" s="89"/>
      <c r="I16" s="90"/>
      <c r="J16" s="19"/>
      <c r="K16" s="65" t="s">
        <v>39</v>
      </c>
      <c r="L16" s="66"/>
      <c r="M16" s="19"/>
      <c r="N16" s="19"/>
      <c r="O16" s="19"/>
      <c r="P16" s="19"/>
      <c r="X16" s="82"/>
      <c r="Y16" s="82"/>
      <c r="Z16" s="83"/>
      <c r="AA16" s="83"/>
      <c r="AB16" s="83"/>
      <c r="AC16" s="83"/>
      <c r="AD16" s="60" t="s">
        <v>65</v>
      </c>
      <c r="AE16" s="95">
        <f t="shared" ref="AE16:AE17" si="6">AE15</f>
        <v>0</v>
      </c>
      <c r="AF16" s="95">
        <f t="shared" ref="AF16:AF17" si="7">180-AE16-AG16</f>
        <v>180</v>
      </c>
      <c r="AG16" s="95">
        <f>AG15</f>
        <v>0</v>
      </c>
      <c r="AH16" s="96" t="e">
        <f>AI16*SIN(AF16*PI()/180)/SIN(AG16*PI()/180)</f>
        <v>#DIV/0!</v>
      </c>
      <c r="AI16" s="95">
        <f>H7</f>
        <v>6</v>
      </c>
      <c r="AJ16" s="95" t="e">
        <f>SQRT(AI16^2+AH16^2-2*AI16*AH16*COS(AE16*PI()/180))</f>
        <v>#DIV/0!</v>
      </c>
    </row>
    <row r="17" spans="1:74" ht="16.5" thickBot="1">
      <c r="A17" s="23"/>
      <c r="B17" s="23"/>
      <c r="C17" s="24"/>
      <c r="D17" s="24"/>
      <c r="F17" s="25"/>
      <c r="G17" s="88"/>
      <c r="H17" s="80" t="s">
        <v>27</v>
      </c>
      <c r="I17" s="17">
        <f>L6*L7*L8/SQRT((L6+L7+L8)*(-L6+L7+L8)*(L6-L7+L8)*(L6+L7-L8))</f>
        <v>5.4283372218590564</v>
      </c>
      <c r="J17" s="19"/>
      <c r="K17" s="67" t="s">
        <v>40</v>
      </c>
      <c r="L17" s="68"/>
      <c r="M17" s="19"/>
      <c r="N17" s="19"/>
      <c r="O17" s="19"/>
      <c r="P17" s="19"/>
      <c r="U17" s="82"/>
      <c r="V17" s="82"/>
      <c r="W17" s="82"/>
      <c r="X17" s="82"/>
      <c r="Y17" s="82"/>
      <c r="Z17" s="82"/>
      <c r="AA17" s="82"/>
      <c r="AB17" s="82"/>
      <c r="AC17" s="82"/>
      <c r="AD17" s="60" t="s">
        <v>66</v>
      </c>
      <c r="AE17" s="95">
        <f t="shared" si="6"/>
        <v>0</v>
      </c>
      <c r="AF17" s="95">
        <f t="shared" si="7"/>
        <v>180</v>
      </c>
      <c r="AG17" s="95">
        <f>AG16</f>
        <v>0</v>
      </c>
      <c r="AH17" s="96" t="e">
        <f>AJ17*SIN(AF17*PI()/180)/SIN(AE17*PI()/180)</f>
        <v>#DIV/0!</v>
      </c>
      <c r="AI17" s="95" t="e">
        <f>AH17*SIN(AG17*PI()/180)/SIN(AF17*PI()/180)</f>
        <v>#DIV/0!</v>
      </c>
      <c r="AJ17" s="95">
        <f>H8</f>
        <v>8.5</v>
      </c>
    </row>
    <row r="18" spans="1:74" ht="16.5" thickBot="1">
      <c r="A18" s="23"/>
      <c r="B18" s="23"/>
      <c r="C18" s="24"/>
      <c r="D18" s="24"/>
      <c r="F18" s="25"/>
      <c r="G18" s="91"/>
      <c r="H18" s="81" t="s">
        <v>28</v>
      </c>
      <c r="I18" s="17">
        <f>I17*2</f>
        <v>10.856674443718113</v>
      </c>
      <c r="J18" s="19"/>
      <c r="K18" s="69" t="s">
        <v>38</v>
      </c>
      <c r="L18" s="70"/>
      <c r="M18" s="19"/>
      <c r="N18" s="19"/>
      <c r="O18" s="19"/>
      <c r="P18" s="19"/>
      <c r="T18" s="56"/>
      <c r="U18" s="82"/>
      <c r="V18" s="82"/>
      <c r="W18" s="82"/>
      <c r="Y18" s="82"/>
      <c r="Z18" s="82"/>
      <c r="AA18" s="82"/>
      <c r="AB18" s="82"/>
      <c r="AC18" s="82"/>
      <c r="AD18" s="60" t="s">
        <v>67</v>
      </c>
      <c r="AE18" s="95">
        <f>180-AF18-AG18</f>
        <v>180</v>
      </c>
      <c r="AF18" s="95">
        <f>H4</f>
        <v>0</v>
      </c>
      <c r="AG18" s="95">
        <f>H5</f>
        <v>0</v>
      </c>
      <c r="AH18" s="95">
        <f>H6</f>
        <v>10.816653826391969</v>
      </c>
      <c r="AI18" s="96" t="e">
        <f>AH18*SIN(AG18*PI()/180)/SIN(AF18*PI()/180)</f>
        <v>#DIV/0!</v>
      </c>
      <c r="AJ18" s="95" t="e">
        <f>SQRT(AI18^2+AH18^2-2*AI18*AH18*COS(AE18*PI()/180))</f>
        <v>#DIV/0!</v>
      </c>
    </row>
    <row r="19" spans="1:74" ht="15.75" thickBot="1">
      <c r="A19" s="23"/>
      <c r="B19" s="23"/>
      <c r="C19" s="24"/>
      <c r="D19" s="24"/>
      <c r="F19" s="25"/>
      <c r="G19" s="25"/>
      <c r="H19" s="25"/>
      <c r="I19" s="25"/>
      <c r="J19" s="19"/>
      <c r="K19" s="19"/>
      <c r="L19" s="19"/>
      <c r="M19" s="19"/>
      <c r="N19" s="19"/>
      <c r="O19" s="19"/>
      <c r="P19" s="19"/>
      <c r="U19" s="82"/>
      <c r="V19" s="82"/>
      <c r="W19" s="82"/>
      <c r="X19" s="82"/>
      <c r="Y19" s="82"/>
      <c r="Z19" s="82"/>
      <c r="AA19" s="82"/>
      <c r="AB19" s="82"/>
      <c r="AC19" s="82"/>
      <c r="AD19" s="60" t="s">
        <v>68</v>
      </c>
      <c r="AE19" s="95">
        <f t="shared" ref="AE19:AE20" si="8">180-AF19-AG19</f>
        <v>180</v>
      </c>
      <c r="AF19" s="95">
        <f>AF18</f>
        <v>0</v>
      </c>
      <c r="AG19" s="95">
        <f>AG18</f>
        <v>0</v>
      </c>
      <c r="AH19" s="96" t="e">
        <f>AI19*SIN(AF19*PI()/180)/SIN(AG19*PI()/180)</f>
        <v>#DIV/0!</v>
      </c>
      <c r="AI19" s="95">
        <f>H7</f>
        <v>6</v>
      </c>
      <c r="AJ19" s="96" t="e">
        <f>SQRT(AH19^2+AI19^2-2*(AH19*AI19*COS(AE19*PI()/180)))</f>
        <v>#DIV/0!</v>
      </c>
    </row>
    <row r="20" spans="1:74" ht="15.75" thickBot="1">
      <c r="A20" s="23"/>
      <c r="B20" s="23"/>
      <c r="C20" s="24"/>
      <c r="D20" s="24"/>
      <c r="F20" s="25"/>
      <c r="G20" s="27" t="s">
        <v>13</v>
      </c>
      <c r="H20" s="28"/>
      <c r="I20" s="29"/>
      <c r="J20" s="19"/>
      <c r="K20" s="19"/>
      <c r="O20" s="19"/>
      <c r="T20" s="59"/>
      <c r="U20" s="84"/>
      <c r="V20" s="84"/>
      <c r="W20" s="84"/>
      <c r="X20" s="82"/>
      <c r="Y20" s="82"/>
      <c r="Z20" s="82"/>
      <c r="AA20" s="82"/>
      <c r="AB20" s="82"/>
      <c r="AC20" s="82"/>
      <c r="AD20" s="60" t="s">
        <v>69</v>
      </c>
      <c r="AE20" s="95">
        <f t="shared" si="8"/>
        <v>180</v>
      </c>
      <c r="AF20" s="95">
        <f>AF19</f>
        <v>0</v>
      </c>
      <c r="AG20" s="95">
        <f>AG19</f>
        <v>0</v>
      </c>
      <c r="AH20" s="96">
        <f>AJ20*SIN(AF20*PI()/180)/SIN(AE20*PI()/180)</f>
        <v>0</v>
      </c>
      <c r="AI20" s="95" t="e">
        <f>AH20*SIN(AG20*PI()/180)/SIN(AF20*PI()/180)</f>
        <v>#DIV/0!</v>
      </c>
      <c r="AJ20" s="95">
        <f>H8</f>
        <v>8.5</v>
      </c>
    </row>
    <row r="21" spans="1:74" ht="15">
      <c r="A21" s="23"/>
      <c r="B21" s="23"/>
      <c r="C21" s="24"/>
      <c r="D21" s="24"/>
      <c r="F21" s="25"/>
      <c r="G21" s="30" t="s">
        <v>14</v>
      </c>
      <c r="H21" s="31">
        <v>0</v>
      </c>
      <c r="I21" s="32" t="s">
        <v>8</v>
      </c>
      <c r="J21" s="19"/>
      <c r="K21"/>
      <c r="L21" s="60" t="s">
        <v>50</v>
      </c>
      <c r="M21" s="60"/>
      <c r="N21" s="60"/>
      <c r="O21" s="19"/>
      <c r="S21" s="1"/>
      <c r="T21" s="59"/>
      <c r="U21" s="84"/>
      <c r="V21" s="84"/>
      <c r="W21" s="84"/>
      <c r="X21" s="82"/>
      <c r="Y21" s="82"/>
      <c r="Z21" s="82"/>
      <c r="AA21" s="82"/>
      <c r="AB21" s="82"/>
      <c r="AC21" s="82"/>
      <c r="AD21" s="60" t="s">
        <v>71</v>
      </c>
      <c r="AE21" s="95">
        <f>H3</f>
        <v>0</v>
      </c>
      <c r="AF21" s="95">
        <f>H4</f>
        <v>0</v>
      </c>
      <c r="AG21" s="95">
        <f>H5</f>
        <v>0</v>
      </c>
      <c r="AH21" s="96">
        <f>H6</f>
        <v>10.816653826391969</v>
      </c>
      <c r="AI21" s="96" t="e">
        <f>AH21*SIN(AG21*PI()/180)/SIN(AF21*PI()/180)</f>
        <v>#DIV/0!</v>
      </c>
      <c r="AJ21" s="95" t="e">
        <f>SQRT(AI21^2+AH21^2-2*AI21*AH21*COS(AE21*PI()/180))</f>
        <v>#DIV/0!</v>
      </c>
    </row>
    <row r="22" spans="1:74" ht="15.75" thickBot="1">
      <c r="A22" s="23"/>
      <c r="B22" s="23"/>
      <c r="C22" s="24"/>
      <c r="D22" s="24"/>
      <c r="F22" s="25"/>
      <c r="G22" s="33" t="s">
        <v>15</v>
      </c>
      <c r="H22" s="34">
        <v>0</v>
      </c>
      <c r="I22" s="35" t="s">
        <v>8</v>
      </c>
      <c r="J22" s="19"/>
      <c r="K22"/>
      <c r="O22" s="19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 t="s">
        <v>72</v>
      </c>
      <c r="AE22" s="95">
        <f>H3</f>
        <v>0</v>
      </c>
      <c r="AF22" s="95">
        <f>H4</f>
        <v>0</v>
      </c>
      <c r="AG22" s="95">
        <f>H5</f>
        <v>0</v>
      </c>
      <c r="AH22" s="96" t="e">
        <f>AI22*SIN(AF22*PI()/180)/SIN(AG22*PI()/180)</f>
        <v>#DIV/0!</v>
      </c>
      <c r="AI22" s="95">
        <f>H7</f>
        <v>6</v>
      </c>
      <c r="AJ22" s="95" t="e">
        <f>SQRT(AI22^2+AH22^2-2*AI22*AH22*COS(AE22*PI()/180))</f>
        <v>#DIV/0!</v>
      </c>
    </row>
    <row r="23" spans="1:74" ht="15.75" thickBot="1">
      <c r="F23" s="25"/>
      <c r="G23" s="36"/>
      <c r="H23" s="36"/>
      <c r="I23" s="36"/>
      <c r="J23" s="19"/>
      <c r="K23" s="20"/>
      <c r="L23" s="82"/>
      <c r="M23" s="82"/>
      <c r="N23" s="82"/>
      <c r="O23" s="19"/>
      <c r="S23" s="92"/>
      <c r="T23" s="92"/>
      <c r="U23" s="92"/>
      <c r="V23" s="92"/>
      <c r="W23" s="92"/>
      <c r="X23" s="60"/>
      <c r="Y23" s="60"/>
      <c r="Z23" s="60"/>
      <c r="AA23" s="60"/>
      <c r="AB23" s="60"/>
      <c r="AC23" s="60"/>
      <c r="AD23" s="60" t="s">
        <v>70</v>
      </c>
      <c r="AE23" s="95">
        <f>H3</f>
        <v>0</v>
      </c>
      <c r="AF23" s="95">
        <f>H4</f>
        <v>0</v>
      </c>
      <c r="AG23" s="95">
        <f>H5</f>
        <v>0</v>
      </c>
      <c r="AH23" s="96" t="e">
        <f t="shared" ref="AH23" si="9">AJ23*SIN(AF23*PI()/180)/SIN(AE23*PI()/180)</f>
        <v>#DIV/0!</v>
      </c>
      <c r="AI23" s="95" t="e">
        <f t="shared" ref="AI23" si="10">AH23*SIN(AG23*PI()/180)/SIN(AF23*PI()/180)</f>
        <v>#DIV/0!</v>
      </c>
      <c r="AJ23" s="95">
        <f>H8</f>
        <v>8.5</v>
      </c>
    </row>
    <row r="24" spans="1:74" ht="15">
      <c r="F24" s="25"/>
      <c r="G24" s="37" t="s">
        <v>13</v>
      </c>
      <c r="H24" s="38"/>
      <c r="I24" s="39"/>
      <c r="J24" s="19"/>
      <c r="K24" s="19"/>
      <c r="L24" s="19"/>
      <c r="M24" s="19"/>
      <c r="N24" s="19"/>
      <c r="O24" s="19"/>
      <c r="P24" s="19"/>
      <c r="Q24" s="19"/>
      <c r="R24" s="19"/>
      <c r="S24" s="92"/>
      <c r="T24" s="92"/>
      <c r="U24" s="92"/>
      <c r="V24" s="92"/>
      <c r="W24" s="92"/>
      <c r="X24" s="60"/>
      <c r="Y24" s="60"/>
      <c r="Z24" s="60"/>
      <c r="AA24" s="60"/>
      <c r="AB24" s="60"/>
      <c r="AC24" s="60"/>
    </row>
    <row r="25" spans="1:74" ht="15.75" thickBot="1">
      <c r="F25" s="25"/>
      <c r="G25" s="40"/>
      <c r="H25" s="41" t="s">
        <v>17</v>
      </c>
      <c r="I25" s="42" t="s">
        <v>18</v>
      </c>
      <c r="J25" s="19"/>
      <c r="K25" s="19"/>
      <c r="L25" s="19"/>
      <c r="M25" s="19"/>
      <c r="N25" s="19"/>
      <c r="O25" s="19"/>
      <c r="P25" s="19"/>
      <c r="Q25" s="1"/>
      <c r="S25" s="92"/>
      <c r="T25" s="92"/>
      <c r="U25" s="92"/>
      <c r="V25" s="92"/>
      <c r="W25" s="92"/>
      <c r="X25" s="60"/>
      <c r="Y25" s="60"/>
      <c r="Z25" s="60"/>
      <c r="AA25" s="60"/>
      <c r="AB25" s="60"/>
      <c r="AC25" s="60"/>
    </row>
    <row r="26" spans="1:74" ht="15">
      <c r="F26" s="25"/>
      <c r="G26" s="43" t="s">
        <v>20</v>
      </c>
      <c r="H26" s="44">
        <f>H21</f>
        <v>0</v>
      </c>
      <c r="I26" s="45">
        <f>H22+0.01</f>
        <v>0.01</v>
      </c>
      <c r="J26" s="19"/>
      <c r="K26" s="19"/>
      <c r="L26" s="19"/>
      <c r="M26" s="19"/>
      <c r="N26" s="19"/>
      <c r="O26" s="19"/>
      <c r="P26" s="19"/>
      <c r="Q26" s="1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7" spans="1:74">
      <c r="F27" s="18"/>
      <c r="G27" s="46" t="s">
        <v>21</v>
      </c>
      <c r="H27" s="47">
        <f>L6+H26</f>
        <v>10.816653826391969</v>
      </c>
      <c r="I27" s="48">
        <f>I26</f>
        <v>0.01</v>
      </c>
      <c r="J27" s="19"/>
      <c r="K27" s="19"/>
      <c r="L27" s="19"/>
      <c r="M27" s="60"/>
      <c r="N27" s="60"/>
      <c r="O27" s="60"/>
      <c r="P27" s="19"/>
      <c r="Q27" s="1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BM27" s="82"/>
      <c r="BN27" s="82"/>
      <c r="BO27" s="82"/>
      <c r="BP27" s="82"/>
      <c r="BQ27" s="82"/>
      <c r="BR27" s="82"/>
      <c r="BS27" s="82"/>
      <c r="BT27" s="82"/>
      <c r="BU27" s="82"/>
      <c r="BV27" s="82"/>
    </row>
    <row r="28" spans="1:74">
      <c r="F28" s="18"/>
      <c r="G28" s="49" t="s">
        <v>22</v>
      </c>
      <c r="H28" s="50">
        <f>H27</f>
        <v>10.816653826391969</v>
      </c>
      <c r="I28" s="51">
        <f>I27</f>
        <v>0.01</v>
      </c>
      <c r="J28" s="19"/>
      <c r="K28" s="19"/>
      <c r="L28" s="19"/>
      <c r="M28" s="60"/>
      <c r="N28" s="60"/>
      <c r="O28" s="60"/>
      <c r="S28" s="82"/>
      <c r="T28" s="56"/>
      <c r="U28" s="82"/>
      <c r="V28" s="82"/>
      <c r="W28" s="82"/>
      <c r="X28" s="82"/>
      <c r="Y28" s="82"/>
      <c r="Z28" s="82"/>
      <c r="AA28" s="82"/>
      <c r="AB28" s="82"/>
      <c r="AC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>
      <c r="C29" s="55"/>
      <c r="D29" s="55"/>
      <c r="E29" s="55"/>
      <c r="F29" s="18"/>
      <c r="G29" s="46" t="s">
        <v>23</v>
      </c>
      <c r="H29" s="47">
        <f>COS(PI()*(180-L3)/180)*L7+L6+H26</f>
        <v>7.0839837559596965</v>
      </c>
      <c r="I29" s="48">
        <f>SIN(PI()*(180-L3)/180)*L7+I26</f>
        <v>4.7075710899675736</v>
      </c>
      <c r="J29" s="19"/>
      <c r="K29" s="19"/>
      <c r="L29" s="19"/>
      <c r="M29" s="60"/>
      <c r="N29" s="60"/>
      <c r="R29" s="60"/>
      <c r="S29" s="82"/>
      <c r="T29" s="56"/>
      <c r="U29" s="82"/>
      <c r="V29" s="82"/>
      <c r="W29" s="82"/>
      <c r="X29" s="82"/>
      <c r="Y29" s="82"/>
      <c r="Z29" s="82"/>
      <c r="AA29" s="82"/>
      <c r="AB29" s="82"/>
      <c r="AC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</row>
    <row r="30" spans="1:74">
      <c r="G30" s="49" t="s">
        <v>24</v>
      </c>
      <c r="H30" s="50">
        <f>H29</f>
        <v>7.0839837559596965</v>
      </c>
      <c r="I30" s="51">
        <f>I29</f>
        <v>4.7075710899675736</v>
      </c>
      <c r="J30" s="56" t="s">
        <v>48</v>
      </c>
      <c r="K30" s="82"/>
      <c r="L30" s="82"/>
      <c r="M30" s="82"/>
      <c r="N30" s="82" t="s">
        <v>49</v>
      </c>
      <c r="R30" s="60"/>
      <c r="S30" s="82"/>
      <c r="T30" s="56"/>
      <c r="U30" s="82"/>
      <c r="V30" s="82"/>
      <c r="W30" s="82"/>
      <c r="X30" s="82"/>
      <c r="Y30" s="82"/>
      <c r="Z30" s="82"/>
      <c r="AA30" s="82"/>
      <c r="AB30" s="82"/>
      <c r="AC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</row>
    <row r="31" spans="1:74" ht="13.5" thickBot="1">
      <c r="G31" s="52" t="s">
        <v>25</v>
      </c>
      <c r="H31" s="53">
        <f>H26</f>
        <v>0</v>
      </c>
      <c r="I31" s="54">
        <f>I26</f>
        <v>0.01</v>
      </c>
      <c r="M31" s="82"/>
      <c r="N31" s="82"/>
      <c r="Q31" s="60"/>
      <c r="R31" s="60"/>
      <c r="S31" s="82"/>
      <c r="T31" s="56"/>
      <c r="U31" s="82"/>
      <c r="V31" s="82"/>
      <c r="W31" s="82"/>
      <c r="X31" s="82"/>
      <c r="Y31" s="82"/>
      <c r="Z31" s="82"/>
      <c r="AA31" s="82"/>
      <c r="AB31" s="82"/>
      <c r="AC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</row>
    <row r="32" spans="1:74">
      <c r="M32" s="82"/>
      <c r="N32" s="82"/>
      <c r="O32" s="82"/>
      <c r="P32" s="82"/>
      <c r="Q32" s="60"/>
      <c r="R32" s="60"/>
      <c r="S32" s="82"/>
      <c r="T32" s="56"/>
      <c r="U32" s="82"/>
      <c r="V32" s="82"/>
      <c r="W32" s="82"/>
      <c r="X32" s="82"/>
      <c r="Y32" s="82"/>
      <c r="Z32" s="82"/>
      <c r="AA32" s="82"/>
      <c r="AB32" s="82"/>
      <c r="AC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</row>
    <row r="33" spans="7:74">
      <c r="Q33" s="60"/>
      <c r="R33" s="60"/>
      <c r="S33" s="82"/>
      <c r="T33" s="56"/>
      <c r="U33" s="82"/>
      <c r="V33" s="82"/>
      <c r="W33" s="82"/>
      <c r="X33" s="82"/>
      <c r="Y33" s="82"/>
      <c r="Z33" s="82"/>
      <c r="AA33" s="82"/>
      <c r="AB33" s="82"/>
      <c r="AC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</row>
    <row r="34" spans="7:74">
      <c r="G34" s="101" t="s">
        <v>74</v>
      </c>
      <c r="H34" s="101" t="s">
        <v>75</v>
      </c>
      <c r="I34" s="101" t="s">
        <v>76</v>
      </c>
      <c r="J34" s="101" t="s">
        <v>77</v>
      </c>
      <c r="K34" s="101" t="s">
        <v>78</v>
      </c>
      <c r="L34" s="101" t="s">
        <v>79</v>
      </c>
      <c r="S34" s="82"/>
      <c r="T34" s="56"/>
      <c r="U34" s="82"/>
      <c r="V34" s="82"/>
      <c r="W34" s="82"/>
      <c r="X34" s="82"/>
      <c r="Y34" s="82"/>
      <c r="Z34" s="82"/>
      <c r="AA34" s="82"/>
      <c r="AB34" s="82"/>
      <c r="AC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</row>
    <row r="35" spans="7:74">
      <c r="G35" s="102"/>
      <c r="H35" s="102"/>
      <c r="I35" s="102"/>
      <c r="J35" s="102"/>
      <c r="K35" s="102"/>
      <c r="L35" s="102"/>
      <c r="Q35" s="82"/>
      <c r="R35" s="82"/>
      <c r="S35" s="82"/>
      <c r="T35" s="56"/>
      <c r="U35" s="82"/>
      <c r="V35" s="82"/>
      <c r="W35" s="82"/>
      <c r="X35" s="82"/>
      <c r="Y35" s="82"/>
      <c r="Z35" s="82"/>
      <c r="AA35" s="82"/>
      <c r="AB35" s="82"/>
      <c r="AC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</row>
    <row r="36" spans="7:74">
      <c r="G36" s="103">
        <f>180-H36-I36</f>
        <v>180</v>
      </c>
      <c r="H36" s="104">
        <f>H4</f>
        <v>0</v>
      </c>
      <c r="I36" s="104">
        <f>H5</f>
        <v>0</v>
      </c>
      <c r="J36" s="104">
        <f>H6</f>
        <v>10.816653826391969</v>
      </c>
      <c r="K36" s="105" t="e">
        <f>J36*(SIN(I36*PI()/180)/SIN(H36*PI()/180))</f>
        <v>#DIV/0!</v>
      </c>
      <c r="L36" s="105" t="e">
        <f>J36*(SIN(G36*PI()/180)/SIN(H36*PI()/180))</f>
        <v>#DIV/0!</v>
      </c>
      <c r="Q36" s="82"/>
      <c r="R36" s="82"/>
      <c r="S36" s="82"/>
      <c r="T36" s="56"/>
      <c r="U36" s="82"/>
      <c r="V36" s="82"/>
      <c r="W36" s="82"/>
      <c r="X36" s="82"/>
      <c r="Y36" s="82"/>
      <c r="Z36" s="82"/>
      <c r="AA36" s="82"/>
      <c r="AB36" s="82"/>
      <c r="AC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</row>
    <row r="37" spans="7:74">
      <c r="G37" s="102"/>
      <c r="H37" s="102"/>
      <c r="I37" s="102"/>
      <c r="J37" s="102"/>
      <c r="K37" s="102"/>
      <c r="L37" s="102"/>
      <c r="Q37" s="82"/>
      <c r="R37" s="82"/>
      <c r="S37" s="82"/>
      <c r="T37" s="56"/>
      <c r="U37" s="82"/>
      <c r="V37" s="82"/>
      <c r="W37" s="82"/>
      <c r="X37" s="82"/>
      <c r="Y37" s="82"/>
      <c r="Z37" s="82"/>
      <c r="AA37" s="82"/>
      <c r="AB37" s="82"/>
      <c r="AC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</row>
    <row r="38" spans="7:74">
      <c r="G38" s="103">
        <f>180-H38-I38</f>
        <v>180</v>
      </c>
      <c r="H38" s="104">
        <f>H4</f>
        <v>0</v>
      </c>
      <c r="I38" s="103">
        <f>ROUND(ASIN(K38/J38*(SIN(H38*PI()/180)))*180/PI(),2)</f>
        <v>0</v>
      </c>
      <c r="J38" s="104">
        <f>H6</f>
        <v>10.816653826391969</v>
      </c>
      <c r="K38" s="104">
        <f>H7</f>
        <v>6</v>
      </c>
      <c r="L38" s="105" t="e">
        <f>J38*(SIN(G38*PI()/180)/SIN(H38*PI()/180))</f>
        <v>#DIV/0!</v>
      </c>
      <c r="Q38" s="82"/>
      <c r="R38" s="82"/>
      <c r="S38" s="82"/>
      <c r="T38" s="56"/>
      <c r="U38" s="82"/>
      <c r="V38" s="82"/>
      <c r="W38" s="82"/>
      <c r="X38" s="82"/>
      <c r="Y38" s="82"/>
      <c r="Z38" s="82"/>
      <c r="AA38" s="82"/>
      <c r="AB38" s="82"/>
      <c r="AC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</row>
    <row r="39" spans="7:74">
      <c r="G39" s="102"/>
      <c r="H39" s="102"/>
      <c r="I39" s="102"/>
      <c r="J39" s="102"/>
      <c r="K39" s="102"/>
      <c r="L39" s="102"/>
      <c r="Q39" s="82"/>
      <c r="R39" s="82"/>
      <c r="S39" s="82"/>
      <c r="T39" s="56"/>
      <c r="U39" s="82"/>
      <c r="V39" s="82"/>
      <c r="W39" s="82"/>
      <c r="X39" s="82"/>
      <c r="Y39" s="82"/>
      <c r="Z39" s="82"/>
      <c r="AA39" s="82"/>
      <c r="AB39" s="82"/>
      <c r="AC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</row>
    <row r="40" spans="7:74">
      <c r="G40" s="103">
        <f>ROUND((ACOS((J40^2+K40^2-L40^2)/(2*K40*J40)))*180/PI(),2)</f>
        <v>51.53</v>
      </c>
      <c r="H40" s="106">
        <f>ROUND((ACOS((K40^2+L40^2-J40^2)/(2*K40*L40)))*180/PI(),2)</f>
        <v>94.92</v>
      </c>
      <c r="I40" s="106">
        <f>ROUND((ACOS((L40^2+J40^2-K40^2)/(2*L40*J40)))*180/PI(),2)</f>
        <v>33.549999999999997</v>
      </c>
      <c r="J40" s="104">
        <f>H6</f>
        <v>10.816653826391969</v>
      </c>
      <c r="K40" s="104">
        <f>H7</f>
        <v>6</v>
      </c>
      <c r="L40" s="104">
        <f>H8</f>
        <v>8.5</v>
      </c>
      <c r="Q40" s="82"/>
      <c r="R40" s="82"/>
      <c r="S40" s="82"/>
      <c r="T40" s="56"/>
      <c r="U40" s="82"/>
      <c r="V40" s="82"/>
      <c r="W40" s="82"/>
      <c r="X40" s="82"/>
      <c r="Y40" s="82"/>
      <c r="Z40" s="82"/>
      <c r="AA40" s="82"/>
      <c r="AB40" s="82"/>
      <c r="AC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</row>
    <row r="41" spans="7:74">
      <c r="Q41" s="82"/>
      <c r="R41" s="82"/>
      <c r="S41" s="82"/>
      <c r="T41" s="56"/>
      <c r="U41" s="82"/>
      <c r="V41" s="82"/>
      <c r="W41" s="82"/>
      <c r="X41" s="82"/>
      <c r="Y41" s="82"/>
      <c r="Z41" s="82"/>
      <c r="AA41" s="82"/>
      <c r="AB41" s="82"/>
      <c r="AC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</row>
    <row r="42" spans="7:74">
      <c r="Q42" s="82"/>
      <c r="R42" s="82"/>
      <c r="S42" s="82"/>
      <c r="T42" s="56"/>
      <c r="U42" s="82"/>
      <c r="V42" s="82"/>
      <c r="W42" s="82"/>
      <c r="X42" s="82"/>
      <c r="Y42" s="82"/>
      <c r="Z42" s="82"/>
      <c r="AA42" s="82"/>
      <c r="AB42" s="82"/>
      <c r="AC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</row>
    <row r="43" spans="7:74" ht="22.5">
      <c r="G43" s="107" t="s">
        <v>80</v>
      </c>
      <c r="H43" s="108"/>
      <c r="I43" s="108"/>
      <c r="J43" s="108"/>
      <c r="K43" s="108"/>
      <c r="L43" s="108"/>
      <c r="M43" s="108"/>
      <c r="N43" s="108"/>
      <c r="Q43" s="82"/>
      <c r="R43" s="82"/>
      <c r="S43" s="82"/>
      <c r="T43" s="56"/>
      <c r="U43" s="82"/>
      <c r="V43" s="82"/>
      <c r="W43" s="82"/>
      <c r="X43" s="82"/>
      <c r="Y43" s="82"/>
      <c r="Z43" s="82"/>
      <c r="AA43" s="82"/>
      <c r="AB43" s="82"/>
      <c r="AC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</row>
    <row r="44" spans="7:74" ht="15.75">
      <c r="G44" s="108"/>
      <c r="H44" s="108"/>
      <c r="I44" s="108"/>
      <c r="J44" s="108"/>
      <c r="K44" s="108"/>
      <c r="L44" s="108"/>
      <c r="M44" s="108"/>
      <c r="N44" s="108"/>
      <c r="Q44" s="82"/>
      <c r="R44" s="82"/>
      <c r="S44" s="82"/>
      <c r="T44" s="56"/>
      <c r="U44" s="82"/>
      <c r="V44" s="82"/>
      <c r="W44" s="82"/>
      <c r="X44" s="82"/>
      <c r="Y44" s="82"/>
      <c r="Z44" s="82"/>
      <c r="AA44" s="82"/>
      <c r="AB44" s="82"/>
      <c r="AC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</row>
    <row r="45" spans="7:74" ht="15.75">
      <c r="G45" s="108"/>
      <c r="H45" s="108"/>
      <c r="I45" s="108"/>
      <c r="J45" s="108"/>
      <c r="K45" s="108"/>
      <c r="L45" s="108"/>
      <c r="M45" s="108"/>
      <c r="N45" s="108"/>
      <c r="Q45" s="82"/>
      <c r="R45" s="82"/>
      <c r="S45" s="82"/>
      <c r="T45" s="56"/>
      <c r="U45" s="82"/>
      <c r="V45" s="82"/>
      <c r="W45" s="82"/>
      <c r="X45" s="82"/>
      <c r="Y45" s="82"/>
      <c r="Z45" s="82"/>
      <c r="AA45" s="82"/>
      <c r="AB45" s="82"/>
      <c r="AC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</row>
    <row r="46" spans="7:74" ht="23.25">
      <c r="G46" s="108"/>
      <c r="H46" s="109" t="s">
        <v>27</v>
      </c>
      <c r="I46" s="110" t="s">
        <v>81</v>
      </c>
      <c r="J46" s="110"/>
      <c r="K46" s="111"/>
      <c r="L46" s="108"/>
      <c r="M46" s="109" t="s">
        <v>82</v>
      </c>
      <c r="N46" s="112" t="s">
        <v>83</v>
      </c>
      <c r="Q46" s="82"/>
      <c r="R46" s="82"/>
      <c r="S46" s="82"/>
      <c r="T46" s="56"/>
      <c r="U46" s="82"/>
      <c r="V46" s="82"/>
      <c r="W46" s="82"/>
      <c r="X46" s="82"/>
      <c r="Y46" s="82"/>
      <c r="Z46" s="82"/>
      <c r="AA46" s="82"/>
      <c r="AB46" s="82"/>
      <c r="AC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</row>
    <row r="47" spans="7:74" ht="23.25">
      <c r="G47" s="108"/>
      <c r="H47" s="108"/>
      <c r="I47" s="110" t="s">
        <v>84</v>
      </c>
      <c r="J47" s="111"/>
      <c r="K47" s="111"/>
      <c r="L47" s="108"/>
      <c r="M47" s="108"/>
      <c r="N47" s="108"/>
      <c r="Q47" s="82"/>
      <c r="R47" s="82"/>
      <c r="S47" s="82"/>
      <c r="T47" s="56"/>
      <c r="U47" s="82"/>
      <c r="V47" s="82"/>
      <c r="W47" s="82"/>
      <c r="X47" s="82"/>
      <c r="Y47" s="82"/>
      <c r="Z47" s="82"/>
      <c r="AA47" s="82"/>
      <c r="AB47" s="82"/>
      <c r="AC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</row>
    <row r="48" spans="7:74" ht="15.75">
      <c r="G48" s="108"/>
      <c r="H48" s="108"/>
      <c r="I48" s="108"/>
      <c r="J48" s="108"/>
      <c r="K48" s="108"/>
      <c r="L48" s="108"/>
      <c r="M48" s="108"/>
      <c r="N48" s="108"/>
    </row>
    <row r="49" spans="7:14" ht="15.75">
      <c r="G49" s="108"/>
      <c r="H49" s="108"/>
      <c r="I49" s="108"/>
      <c r="J49" s="108"/>
      <c r="K49" s="108"/>
      <c r="L49" s="108"/>
      <c r="M49" s="108"/>
      <c r="N49" s="108"/>
    </row>
    <row r="50" spans="7:14" ht="15.75">
      <c r="G50" s="108"/>
      <c r="H50" s="108"/>
      <c r="I50" s="108"/>
      <c r="J50" s="108"/>
      <c r="K50" s="108"/>
      <c r="L50" s="108"/>
      <c r="M50" s="108"/>
      <c r="N50" s="108"/>
    </row>
    <row r="51" spans="7:14" ht="15.75">
      <c r="G51" s="108"/>
      <c r="H51" s="108"/>
      <c r="I51" s="108"/>
      <c r="J51" s="108"/>
      <c r="K51" s="108"/>
      <c r="L51" s="108"/>
      <c r="M51" s="108"/>
      <c r="N51" s="108"/>
    </row>
    <row r="52" spans="7:14" ht="15.75">
      <c r="G52" s="108"/>
      <c r="H52" s="108"/>
      <c r="I52" s="108"/>
      <c r="J52" s="108"/>
      <c r="K52" s="108"/>
      <c r="L52" s="108"/>
      <c r="M52" s="108"/>
      <c r="N52" s="108"/>
    </row>
    <row r="53" spans="7:14" ht="15.75">
      <c r="G53" s="108"/>
      <c r="H53" s="108"/>
      <c r="I53" s="108"/>
      <c r="J53" s="108"/>
      <c r="K53" s="108"/>
      <c r="L53" s="108"/>
      <c r="M53" s="108"/>
      <c r="N53" s="108"/>
    </row>
    <row r="54" spans="7:14" ht="15.75">
      <c r="G54" s="108"/>
      <c r="H54" s="108"/>
      <c r="I54" s="108"/>
      <c r="J54" s="108"/>
      <c r="K54" s="108"/>
      <c r="L54" s="108"/>
      <c r="M54" s="108"/>
      <c r="N54" s="108"/>
    </row>
    <row r="55" spans="7:14" ht="15.75">
      <c r="G55" s="108"/>
      <c r="H55" s="108"/>
      <c r="I55" s="108"/>
      <c r="J55" s="108"/>
      <c r="K55" s="108"/>
      <c r="L55" s="108"/>
      <c r="M55" s="108"/>
      <c r="N55" s="108"/>
    </row>
    <row r="56" spans="7:14" ht="15.75">
      <c r="G56" s="108"/>
      <c r="H56" s="108"/>
      <c r="I56" s="108"/>
      <c r="J56" s="108"/>
      <c r="K56" s="108"/>
      <c r="L56" s="108"/>
      <c r="M56" s="108"/>
      <c r="N56" s="108"/>
    </row>
    <row r="57" spans="7:14" ht="15.75">
      <c r="G57" s="108"/>
      <c r="H57" s="108"/>
      <c r="I57" s="108"/>
      <c r="J57" s="108"/>
      <c r="K57" s="108"/>
      <c r="L57" s="108"/>
      <c r="M57" s="108"/>
      <c r="N57" s="108"/>
    </row>
    <row r="58" spans="7:14" ht="15.75">
      <c r="G58" s="108"/>
      <c r="H58" s="108"/>
      <c r="I58" s="113" t="s">
        <v>85</v>
      </c>
      <c r="J58" s="114">
        <f>L7</f>
        <v>6</v>
      </c>
      <c r="K58" s="108"/>
      <c r="L58" s="108"/>
      <c r="M58" s="108"/>
      <c r="N58" s="108"/>
    </row>
    <row r="59" spans="7:14" ht="15.75">
      <c r="G59" s="108"/>
      <c r="H59" s="108"/>
      <c r="I59" s="113" t="s">
        <v>86</v>
      </c>
      <c r="J59" s="114">
        <f>L6</f>
        <v>10.816653826391969</v>
      </c>
      <c r="K59" s="108"/>
      <c r="L59" s="108"/>
      <c r="M59" s="108"/>
      <c r="N59" s="108"/>
    </row>
    <row r="60" spans="7:14" ht="15.75">
      <c r="G60" s="108"/>
      <c r="H60" s="108"/>
      <c r="I60" s="113" t="s">
        <v>87</v>
      </c>
      <c r="J60" s="114">
        <f>L8</f>
        <v>8.5</v>
      </c>
      <c r="K60" s="108"/>
      <c r="L60" s="108"/>
      <c r="M60" s="108"/>
      <c r="N60" s="108"/>
    </row>
    <row r="61" spans="7:14" ht="15.75">
      <c r="G61" s="108"/>
      <c r="H61" s="108"/>
      <c r="I61" s="113" t="s">
        <v>88</v>
      </c>
      <c r="J61" s="115">
        <f>0.5*(J58+J59+J60)</f>
        <v>12.658326913195985</v>
      </c>
      <c r="K61" s="108"/>
      <c r="L61" s="108"/>
      <c r="M61" s="108"/>
      <c r="N61" s="108"/>
    </row>
    <row r="62" spans="7:14" ht="16.5" thickBot="1">
      <c r="G62" s="108"/>
      <c r="H62" s="108"/>
      <c r="I62" s="108"/>
      <c r="J62" s="16"/>
      <c r="K62" s="108"/>
      <c r="L62" s="108"/>
      <c r="M62" s="108"/>
      <c r="N62" s="108"/>
    </row>
    <row r="63" spans="7:14" ht="19.5" thickBot="1">
      <c r="G63" s="108"/>
      <c r="H63" s="108"/>
      <c r="I63" s="116" t="s">
        <v>89</v>
      </c>
      <c r="J63" s="117">
        <f>(J58*J59*J60)/(4*SQRT(J61*(J61-J58)*(J61-J59)*(J61-J60)))</f>
        <v>5.4283372218590538</v>
      </c>
      <c r="K63" s="108"/>
      <c r="L63" s="108"/>
      <c r="M63" s="108"/>
      <c r="N63" s="108"/>
    </row>
    <row r="64" spans="7:14" ht="15.75">
      <c r="G64" s="108"/>
      <c r="H64" s="108"/>
      <c r="I64" s="108"/>
      <c r="J64" s="108"/>
      <c r="K64" s="108"/>
      <c r="L64" s="108"/>
      <c r="M64" s="108"/>
      <c r="N64" s="108"/>
    </row>
  </sheetData>
  <mergeCells count="2">
    <mergeCell ref="H11:I11"/>
    <mergeCell ref="G13:I1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4"/>
  <sheetViews>
    <sheetView showGridLines="0" topLeftCell="E1" zoomScaleNormal="100" workbookViewId="0">
      <selection activeCell="N22" sqref="N22"/>
    </sheetView>
  </sheetViews>
  <sheetFormatPr defaultRowHeight="12.75"/>
  <cols>
    <col min="1" max="1" width="6" style="24" hidden="1" customWidth="1"/>
    <col min="2" max="2" width="4" style="24" hidden="1" customWidth="1"/>
    <col min="3" max="3" width="6.5703125" style="23" hidden="1" customWidth="1"/>
    <col min="4" max="4" width="7.5703125" style="23" hidden="1" customWidth="1"/>
    <col min="5" max="5" width="2.28515625" style="23" customWidth="1"/>
    <col min="6" max="6" width="4.42578125" style="24" customWidth="1"/>
    <col min="7" max="9" width="13.28515625" style="24" customWidth="1"/>
    <col min="10" max="13" width="9.140625" style="23"/>
    <col min="14" max="14" width="15.7109375" style="23" customWidth="1"/>
    <col min="15" max="15" width="9.140625" style="23"/>
    <col min="16" max="16" width="8.7109375" style="23" customWidth="1"/>
    <col min="17" max="17" width="9.140625" style="23"/>
    <col min="18" max="18" width="9.28515625" style="23" customWidth="1"/>
    <col min="19" max="19" width="9.140625" style="23"/>
    <col min="20" max="20" width="9.140625" style="58"/>
    <col min="21" max="21" width="10.7109375" style="23" bestFit="1" customWidth="1"/>
    <col min="22" max="22" width="10.42578125" style="23" bestFit="1" customWidth="1"/>
    <col min="23" max="23" width="9.140625" style="23"/>
    <col min="24" max="24" width="9.140625" style="23" customWidth="1"/>
    <col min="25" max="29" width="9.140625" style="23"/>
    <col min="30" max="39" width="9.140625" style="60"/>
    <col min="40" max="64" width="9.140625" style="82"/>
    <col min="65" max="242" width="9.140625" style="23"/>
    <col min="243" max="243" width="4.7109375" style="23" customWidth="1"/>
    <col min="244" max="244" width="9.140625" style="23"/>
    <col min="245" max="245" width="3.42578125" style="23" bestFit="1" customWidth="1"/>
    <col min="246" max="246" width="5.140625" style="23" customWidth="1"/>
    <col min="247" max="247" width="4" style="23" customWidth="1"/>
    <col min="248" max="248" width="8.28515625" style="23" customWidth="1"/>
    <col min="249" max="250" width="9.140625" style="23"/>
    <col min="251" max="251" width="2.42578125" style="23" customWidth="1"/>
    <col min="252" max="252" width="5.85546875" style="23" customWidth="1"/>
    <col min="253" max="253" width="2.85546875" style="23" customWidth="1"/>
    <col min="254" max="254" width="6" style="23" customWidth="1"/>
    <col min="255" max="258" width="0" style="23" hidden="1" customWidth="1"/>
    <col min="259" max="259" width="9.140625" style="23"/>
    <col min="260" max="260" width="14.28515625" style="23" customWidth="1"/>
    <col min="261" max="261" width="13.28515625" style="23" customWidth="1"/>
    <col min="262" max="498" width="9.140625" style="23"/>
    <col min="499" max="499" width="4.7109375" style="23" customWidth="1"/>
    <col min="500" max="500" width="9.140625" style="23"/>
    <col min="501" max="501" width="3.42578125" style="23" bestFit="1" customWidth="1"/>
    <col min="502" max="502" width="5.140625" style="23" customWidth="1"/>
    <col min="503" max="503" width="4" style="23" customWidth="1"/>
    <col min="504" max="504" width="8.28515625" style="23" customWidth="1"/>
    <col min="505" max="506" width="9.140625" style="23"/>
    <col min="507" max="507" width="2.42578125" style="23" customWidth="1"/>
    <col min="508" max="508" width="5.85546875" style="23" customWidth="1"/>
    <col min="509" max="509" width="2.85546875" style="23" customWidth="1"/>
    <col min="510" max="510" width="6" style="23" customWidth="1"/>
    <col min="511" max="514" width="0" style="23" hidden="1" customWidth="1"/>
    <col min="515" max="515" width="9.140625" style="23"/>
    <col min="516" max="516" width="14.28515625" style="23" customWidth="1"/>
    <col min="517" max="517" width="13.28515625" style="23" customWidth="1"/>
    <col min="518" max="754" width="9.140625" style="23"/>
    <col min="755" max="755" width="4.7109375" style="23" customWidth="1"/>
    <col min="756" max="756" width="9.140625" style="23"/>
    <col min="757" max="757" width="3.42578125" style="23" bestFit="1" customWidth="1"/>
    <col min="758" max="758" width="5.140625" style="23" customWidth="1"/>
    <col min="759" max="759" width="4" style="23" customWidth="1"/>
    <col min="760" max="760" width="8.28515625" style="23" customWidth="1"/>
    <col min="761" max="762" width="9.140625" style="23"/>
    <col min="763" max="763" width="2.42578125" style="23" customWidth="1"/>
    <col min="764" max="764" width="5.85546875" style="23" customWidth="1"/>
    <col min="765" max="765" width="2.85546875" style="23" customWidth="1"/>
    <col min="766" max="766" width="6" style="23" customWidth="1"/>
    <col min="767" max="770" width="0" style="23" hidden="1" customWidth="1"/>
    <col min="771" max="771" width="9.140625" style="23"/>
    <col min="772" max="772" width="14.28515625" style="23" customWidth="1"/>
    <col min="773" max="773" width="13.28515625" style="23" customWidth="1"/>
    <col min="774" max="1010" width="9.140625" style="23"/>
    <col min="1011" max="1011" width="4.7109375" style="23" customWidth="1"/>
    <col min="1012" max="1012" width="9.140625" style="23"/>
    <col min="1013" max="1013" width="3.42578125" style="23" bestFit="1" customWidth="1"/>
    <col min="1014" max="1014" width="5.140625" style="23" customWidth="1"/>
    <col min="1015" max="1015" width="4" style="23" customWidth="1"/>
    <col min="1016" max="1016" width="8.28515625" style="23" customWidth="1"/>
    <col min="1017" max="1018" width="9.140625" style="23"/>
    <col min="1019" max="1019" width="2.42578125" style="23" customWidth="1"/>
    <col min="1020" max="1020" width="5.85546875" style="23" customWidth="1"/>
    <col min="1021" max="1021" width="2.85546875" style="23" customWidth="1"/>
    <col min="1022" max="1022" width="6" style="23" customWidth="1"/>
    <col min="1023" max="1026" width="0" style="23" hidden="1" customWidth="1"/>
    <col min="1027" max="1027" width="9.140625" style="23"/>
    <col min="1028" max="1028" width="14.28515625" style="23" customWidth="1"/>
    <col min="1029" max="1029" width="13.28515625" style="23" customWidth="1"/>
    <col min="1030" max="1266" width="9.140625" style="23"/>
    <col min="1267" max="1267" width="4.7109375" style="23" customWidth="1"/>
    <col min="1268" max="1268" width="9.140625" style="23"/>
    <col min="1269" max="1269" width="3.42578125" style="23" bestFit="1" customWidth="1"/>
    <col min="1270" max="1270" width="5.140625" style="23" customWidth="1"/>
    <col min="1271" max="1271" width="4" style="23" customWidth="1"/>
    <col min="1272" max="1272" width="8.28515625" style="23" customWidth="1"/>
    <col min="1273" max="1274" width="9.140625" style="23"/>
    <col min="1275" max="1275" width="2.42578125" style="23" customWidth="1"/>
    <col min="1276" max="1276" width="5.85546875" style="23" customWidth="1"/>
    <col min="1277" max="1277" width="2.85546875" style="23" customWidth="1"/>
    <col min="1278" max="1278" width="6" style="23" customWidth="1"/>
    <col min="1279" max="1282" width="0" style="23" hidden="1" customWidth="1"/>
    <col min="1283" max="1283" width="9.140625" style="23"/>
    <col min="1284" max="1284" width="14.28515625" style="23" customWidth="1"/>
    <col min="1285" max="1285" width="13.28515625" style="23" customWidth="1"/>
    <col min="1286" max="1522" width="9.140625" style="23"/>
    <col min="1523" max="1523" width="4.7109375" style="23" customWidth="1"/>
    <col min="1524" max="1524" width="9.140625" style="23"/>
    <col min="1525" max="1525" width="3.42578125" style="23" bestFit="1" customWidth="1"/>
    <col min="1526" max="1526" width="5.140625" style="23" customWidth="1"/>
    <col min="1527" max="1527" width="4" style="23" customWidth="1"/>
    <col min="1528" max="1528" width="8.28515625" style="23" customWidth="1"/>
    <col min="1529" max="1530" width="9.140625" style="23"/>
    <col min="1531" max="1531" width="2.42578125" style="23" customWidth="1"/>
    <col min="1532" max="1532" width="5.85546875" style="23" customWidth="1"/>
    <col min="1533" max="1533" width="2.85546875" style="23" customWidth="1"/>
    <col min="1534" max="1534" width="6" style="23" customWidth="1"/>
    <col min="1535" max="1538" width="0" style="23" hidden="1" customWidth="1"/>
    <col min="1539" max="1539" width="9.140625" style="23"/>
    <col min="1540" max="1540" width="14.28515625" style="23" customWidth="1"/>
    <col min="1541" max="1541" width="13.28515625" style="23" customWidth="1"/>
    <col min="1542" max="1778" width="9.140625" style="23"/>
    <col min="1779" max="1779" width="4.7109375" style="23" customWidth="1"/>
    <col min="1780" max="1780" width="9.140625" style="23"/>
    <col min="1781" max="1781" width="3.42578125" style="23" bestFit="1" customWidth="1"/>
    <col min="1782" max="1782" width="5.140625" style="23" customWidth="1"/>
    <col min="1783" max="1783" width="4" style="23" customWidth="1"/>
    <col min="1784" max="1784" width="8.28515625" style="23" customWidth="1"/>
    <col min="1785" max="1786" width="9.140625" style="23"/>
    <col min="1787" max="1787" width="2.42578125" style="23" customWidth="1"/>
    <col min="1788" max="1788" width="5.85546875" style="23" customWidth="1"/>
    <col min="1789" max="1789" width="2.85546875" style="23" customWidth="1"/>
    <col min="1790" max="1790" width="6" style="23" customWidth="1"/>
    <col min="1791" max="1794" width="0" style="23" hidden="1" customWidth="1"/>
    <col min="1795" max="1795" width="9.140625" style="23"/>
    <col min="1796" max="1796" width="14.28515625" style="23" customWidth="1"/>
    <col min="1797" max="1797" width="13.28515625" style="23" customWidth="1"/>
    <col min="1798" max="2034" width="9.140625" style="23"/>
    <col min="2035" max="2035" width="4.7109375" style="23" customWidth="1"/>
    <col min="2036" max="2036" width="9.140625" style="23"/>
    <col min="2037" max="2037" width="3.42578125" style="23" bestFit="1" customWidth="1"/>
    <col min="2038" max="2038" width="5.140625" style="23" customWidth="1"/>
    <col min="2039" max="2039" width="4" style="23" customWidth="1"/>
    <col min="2040" max="2040" width="8.28515625" style="23" customWidth="1"/>
    <col min="2041" max="2042" width="9.140625" style="23"/>
    <col min="2043" max="2043" width="2.42578125" style="23" customWidth="1"/>
    <col min="2044" max="2044" width="5.85546875" style="23" customWidth="1"/>
    <col min="2045" max="2045" width="2.85546875" style="23" customWidth="1"/>
    <col min="2046" max="2046" width="6" style="23" customWidth="1"/>
    <col min="2047" max="2050" width="0" style="23" hidden="1" customWidth="1"/>
    <col min="2051" max="2051" width="9.140625" style="23"/>
    <col min="2052" max="2052" width="14.28515625" style="23" customWidth="1"/>
    <col min="2053" max="2053" width="13.28515625" style="23" customWidth="1"/>
    <col min="2054" max="2290" width="9.140625" style="23"/>
    <col min="2291" max="2291" width="4.7109375" style="23" customWidth="1"/>
    <col min="2292" max="2292" width="9.140625" style="23"/>
    <col min="2293" max="2293" width="3.42578125" style="23" bestFit="1" customWidth="1"/>
    <col min="2294" max="2294" width="5.140625" style="23" customWidth="1"/>
    <col min="2295" max="2295" width="4" style="23" customWidth="1"/>
    <col min="2296" max="2296" width="8.28515625" style="23" customWidth="1"/>
    <col min="2297" max="2298" width="9.140625" style="23"/>
    <col min="2299" max="2299" width="2.42578125" style="23" customWidth="1"/>
    <col min="2300" max="2300" width="5.85546875" style="23" customWidth="1"/>
    <col min="2301" max="2301" width="2.85546875" style="23" customWidth="1"/>
    <col min="2302" max="2302" width="6" style="23" customWidth="1"/>
    <col min="2303" max="2306" width="0" style="23" hidden="1" customWidth="1"/>
    <col min="2307" max="2307" width="9.140625" style="23"/>
    <col min="2308" max="2308" width="14.28515625" style="23" customWidth="1"/>
    <col min="2309" max="2309" width="13.28515625" style="23" customWidth="1"/>
    <col min="2310" max="2546" width="9.140625" style="23"/>
    <col min="2547" max="2547" width="4.7109375" style="23" customWidth="1"/>
    <col min="2548" max="2548" width="9.140625" style="23"/>
    <col min="2549" max="2549" width="3.42578125" style="23" bestFit="1" customWidth="1"/>
    <col min="2550" max="2550" width="5.140625" style="23" customWidth="1"/>
    <col min="2551" max="2551" width="4" style="23" customWidth="1"/>
    <col min="2552" max="2552" width="8.28515625" style="23" customWidth="1"/>
    <col min="2553" max="2554" width="9.140625" style="23"/>
    <col min="2555" max="2555" width="2.42578125" style="23" customWidth="1"/>
    <col min="2556" max="2556" width="5.85546875" style="23" customWidth="1"/>
    <col min="2557" max="2557" width="2.85546875" style="23" customWidth="1"/>
    <col min="2558" max="2558" width="6" style="23" customWidth="1"/>
    <col min="2559" max="2562" width="0" style="23" hidden="1" customWidth="1"/>
    <col min="2563" max="2563" width="9.140625" style="23"/>
    <col min="2564" max="2564" width="14.28515625" style="23" customWidth="1"/>
    <col min="2565" max="2565" width="13.28515625" style="23" customWidth="1"/>
    <col min="2566" max="2802" width="9.140625" style="23"/>
    <col min="2803" max="2803" width="4.7109375" style="23" customWidth="1"/>
    <col min="2804" max="2804" width="9.140625" style="23"/>
    <col min="2805" max="2805" width="3.42578125" style="23" bestFit="1" customWidth="1"/>
    <col min="2806" max="2806" width="5.140625" style="23" customWidth="1"/>
    <col min="2807" max="2807" width="4" style="23" customWidth="1"/>
    <col min="2808" max="2808" width="8.28515625" style="23" customWidth="1"/>
    <col min="2809" max="2810" width="9.140625" style="23"/>
    <col min="2811" max="2811" width="2.42578125" style="23" customWidth="1"/>
    <col min="2812" max="2812" width="5.85546875" style="23" customWidth="1"/>
    <col min="2813" max="2813" width="2.85546875" style="23" customWidth="1"/>
    <col min="2814" max="2814" width="6" style="23" customWidth="1"/>
    <col min="2815" max="2818" width="0" style="23" hidden="1" customWidth="1"/>
    <col min="2819" max="2819" width="9.140625" style="23"/>
    <col min="2820" max="2820" width="14.28515625" style="23" customWidth="1"/>
    <col min="2821" max="2821" width="13.28515625" style="23" customWidth="1"/>
    <col min="2822" max="3058" width="9.140625" style="23"/>
    <col min="3059" max="3059" width="4.7109375" style="23" customWidth="1"/>
    <col min="3060" max="3060" width="9.140625" style="23"/>
    <col min="3061" max="3061" width="3.42578125" style="23" bestFit="1" customWidth="1"/>
    <col min="3062" max="3062" width="5.140625" style="23" customWidth="1"/>
    <col min="3063" max="3063" width="4" style="23" customWidth="1"/>
    <col min="3064" max="3064" width="8.28515625" style="23" customWidth="1"/>
    <col min="3065" max="3066" width="9.140625" style="23"/>
    <col min="3067" max="3067" width="2.42578125" style="23" customWidth="1"/>
    <col min="3068" max="3068" width="5.85546875" style="23" customWidth="1"/>
    <col min="3069" max="3069" width="2.85546875" style="23" customWidth="1"/>
    <col min="3070" max="3070" width="6" style="23" customWidth="1"/>
    <col min="3071" max="3074" width="0" style="23" hidden="1" customWidth="1"/>
    <col min="3075" max="3075" width="9.140625" style="23"/>
    <col min="3076" max="3076" width="14.28515625" style="23" customWidth="1"/>
    <col min="3077" max="3077" width="13.28515625" style="23" customWidth="1"/>
    <col min="3078" max="3314" width="9.140625" style="23"/>
    <col min="3315" max="3315" width="4.7109375" style="23" customWidth="1"/>
    <col min="3316" max="3316" width="9.140625" style="23"/>
    <col min="3317" max="3317" width="3.42578125" style="23" bestFit="1" customWidth="1"/>
    <col min="3318" max="3318" width="5.140625" style="23" customWidth="1"/>
    <col min="3319" max="3319" width="4" style="23" customWidth="1"/>
    <col min="3320" max="3320" width="8.28515625" style="23" customWidth="1"/>
    <col min="3321" max="3322" width="9.140625" style="23"/>
    <col min="3323" max="3323" width="2.42578125" style="23" customWidth="1"/>
    <col min="3324" max="3324" width="5.85546875" style="23" customWidth="1"/>
    <col min="3325" max="3325" width="2.85546875" style="23" customWidth="1"/>
    <col min="3326" max="3326" width="6" style="23" customWidth="1"/>
    <col min="3327" max="3330" width="0" style="23" hidden="1" customWidth="1"/>
    <col min="3331" max="3331" width="9.140625" style="23"/>
    <col min="3332" max="3332" width="14.28515625" style="23" customWidth="1"/>
    <col min="3333" max="3333" width="13.28515625" style="23" customWidth="1"/>
    <col min="3334" max="3570" width="9.140625" style="23"/>
    <col min="3571" max="3571" width="4.7109375" style="23" customWidth="1"/>
    <col min="3572" max="3572" width="9.140625" style="23"/>
    <col min="3573" max="3573" width="3.42578125" style="23" bestFit="1" customWidth="1"/>
    <col min="3574" max="3574" width="5.140625" style="23" customWidth="1"/>
    <col min="3575" max="3575" width="4" style="23" customWidth="1"/>
    <col min="3576" max="3576" width="8.28515625" style="23" customWidth="1"/>
    <col min="3577" max="3578" width="9.140625" style="23"/>
    <col min="3579" max="3579" width="2.42578125" style="23" customWidth="1"/>
    <col min="3580" max="3580" width="5.85546875" style="23" customWidth="1"/>
    <col min="3581" max="3581" width="2.85546875" style="23" customWidth="1"/>
    <col min="3582" max="3582" width="6" style="23" customWidth="1"/>
    <col min="3583" max="3586" width="0" style="23" hidden="1" customWidth="1"/>
    <col min="3587" max="3587" width="9.140625" style="23"/>
    <col min="3588" max="3588" width="14.28515625" style="23" customWidth="1"/>
    <col min="3589" max="3589" width="13.28515625" style="23" customWidth="1"/>
    <col min="3590" max="3826" width="9.140625" style="23"/>
    <col min="3827" max="3827" width="4.7109375" style="23" customWidth="1"/>
    <col min="3828" max="3828" width="9.140625" style="23"/>
    <col min="3829" max="3829" width="3.42578125" style="23" bestFit="1" customWidth="1"/>
    <col min="3830" max="3830" width="5.140625" style="23" customWidth="1"/>
    <col min="3831" max="3831" width="4" style="23" customWidth="1"/>
    <col min="3832" max="3832" width="8.28515625" style="23" customWidth="1"/>
    <col min="3833" max="3834" width="9.140625" style="23"/>
    <col min="3835" max="3835" width="2.42578125" style="23" customWidth="1"/>
    <col min="3836" max="3836" width="5.85546875" style="23" customWidth="1"/>
    <col min="3837" max="3837" width="2.85546875" style="23" customWidth="1"/>
    <col min="3838" max="3838" width="6" style="23" customWidth="1"/>
    <col min="3839" max="3842" width="0" style="23" hidden="1" customWidth="1"/>
    <col min="3843" max="3843" width="9.140625" style="23"/>
    <col min="3844" max="3844" width="14.28515625" style="23" customWidth="1"/>
    <col min="3845" max="3845" width="13.28515625" style="23" customWidth="1"/>
    <col min="3846" max="4082" width="9.140625" style="23"/>
    <col min="4083" max="4083" width="4.7109375" style="23" customWidth="1"/>
    <col min="4084" max="4084" width="9.140625" style="23"/>
    <col min="4085" max="4085" width="3.42578125" style="23" bestFit="1" customWidth="1"/>
    <col min="4086" max="4086" width="5.140625" style="23" customWidth="1"/>
    <col min="4087" max="4087" width="4" style="23" customWidth="1"/>
    <col min="4088" max="4088" width="8.28515625" style="23" customWidth="1"/>
    <col min="4089" max="4090" width="9.140625" style="23"/>
    <col min="4091" max="4091" width="2.42578125" style="23" customWidth="1"/>
    <col min="4092" max="4092" width="5.85546875" style="23" customWidth="1"/>
    <col min="4093" max="4093" width="2.85546875" style="23" customWidth="1"/>
    <col min="4094" max="4094" width="6" style="23" customWidth="1"/>
    <col min="4095" max="4098" width="0" style="23" hidden="1" customWidth="1"/>
    <col min="4099" max="4099" width="9.140625" style="23"/>
    <col min="4100" max="4100" width="14.28515625" style="23" customWidth="1"/>
    <col min="4101" max="4101" width="13.28515625" style="23" customWidth="1"/>
    <col min="4102" max="4338" width="9.140625" style="23"/>
    <col min="4339" max="4339" width="4.7109375" style="23" customWidth="1"/>
    <col min="4340" max="4340" width="9.140625" style="23"/>
    <col min="4341" max="4341" width="3.42578125" style="23" bestFit="1" customWidth="1"/>
    <col min="4342" max="4342" width="5.140625" style="23" customWidth="1"/>
    <col min="4343" max="4343" width="4" style="23" customWidth="1"/>
    <col min="4344" max="4344" width="8.28515625" style="23" customWidth="1"/>
    <col min="4345" max="4346" width="9.140625" style="23"/>
    <col min="4347" max="4347" width="2.42578125" style="23" customWidth="1"/>
    <col min="4348" max="4348" width="5.85546875" style="23" customWidth="1"/>
    <col min="4349" max="4349" width="2.85546875" style="23" customWidth="1"/>
    <col min="4350" max="4350" width="6" style="23" customWidth="1"/>
    <col min="4351" max="4354" width="0" style="23" hidden="1" customWidth="1"/>
    <col min="4355" max="4355" width="9.140625" style="23"/>
    <col min="4356" max="4356" width="14.28515625" style="23" customWidth="1"/>
    <col min="4357" max="4357" width="13.28515625" style="23" customWidth="1"/>
    <col min="4358" max="4594" width="9.140625" style="23"/>
    <col min="4595" max="4595" width="4.7109375" style="23" customWidth="1"/>
    <col min="4596" max="4596" width="9.140625" style="23"/>
    <col min="4597" max="4597" width="3.42578125" style="23" bestFit="1" customWidth="1"/>
    <col min="4598" max="4598" width="5.140625" style="23" customWidth="1"/>
    <col min="4599" max="4599" width="4" style="23" customWidth="1"/>
    <col min="4600" max="4600" width="8.28515625" style="23" customWidth="1"/>
    <col min="4601" max="4602" width="9.140625" style="23"/>
    <col min="4603" max="4603" width="2.42578125" style="23" customWidth="1"/>
    <col min="4604" max="4604" width="5.85546875" style="23" customWidth="1"/>
    <col min="4605" max="4605" width="2.85546875" style="23" customWidth="1"/>
    <col min="4606" max="4606" width="6" style="23" customWidth="1"/>
    <col min="4607" max="4610" width="0" style="23" hidden="1" customWidth="1"/>
    <col min="4611" max="4611" width="9.140625" style="23"/>
    <col min="4612" max="4612" width="14.28515625" style="23" customWidth="1"/>
    <col min="4613" max="4613" width="13.28515625" style="23" customWidth="1"/>
    <col min="4614" max="4850" width="9.140625" style="23"/>
    <col min="4851" max="4851" width="4.7109375" style="23" customWidth="1"/>
    <col min="4852" max="4852" width="9.140625" style="23"/>
    <col min="4853" max="4853" width="3.42578125" style="23" bestFit="1" customWidth="1"/>
    <col min="4854" max="4854" width="5.140625" style="23" customWidth="1"/>
    <col min="4855" max="4855" width="4" style="23" customWidth="1"/>
    <col min="4856" max="4856" width="8.28515625" style="23" customWidth="1"/>
    <col min="4857" max="4858" width="9.140625" style="23"/>
    <col min="4859" max="4859" width="2.42578125" style="23" customWidth="1"/>
    <col min="4860" max="4860" width="5.85546875" style="23" customWidth="1"/>
    <col min="4861" max="4861" width="2.85546875" style="23" customWidth="1"/>
    <col min="4862" max="4862" width="6" style="23" customWidth="1"/>
    <col min="4863" max="4866" width="0" style="23" hidden="1" customWidth="1"/>
    <col min="4867" max="4867" width="9.140625" style="23"/>
    <col min="4868" max="4868" width="14.28515625" style="23" customWidth="1"/>
    <col min="4869" max="4869" width="13.28515625" style="23" customWidth="1"/>
    <col min="4870" max="5106" width="9.140625" style="23"/>
    <col min="5107" max="5107" width="4.7109375" style="23" customWidth="1"/>
    <col min="5108" max="5108" width="9.140625" style="23"/>
    <col min="5109" max="5109" width="3.42578125" style="23" bestFit="1" customWidth="1"/>
    <col min="5110" max="5110" width="5.140625" style="23" customWidth="1"/>
    <col min="5111" max="5111" width="4" style="23" customWidth="1"/>
    <col min="5112" max="5112" width="8.28515625" style="23" customWidth="1"/>
    <col min="5113" max="5114" width="9.140625" style="23"/>
    <col min="5115" max="5115" width="2.42578125" style="23" customWidth="1"/>
    <col min="5116" max="5116" width="5.85546875" style="23" customWidth="1"/>
    <col min="5117" max="5117" width="2.85546875" style="23" customWidth="1"/>
    <col min="5118" max="5118" width="6" style="23" customWidth="1"/>
    <col min="5119" max="5122" width="0" style="23" hidden="1" customWidth="1"/>
    <col min="5123" max="5123" width="9.140625" style="23"/>
    <col min="5124" max="5124" width="14.28515625" style="23" customWidth="1"/>
    <col min="5125" max="5125" width="13.28515625" style="23" customWidth="1"/>
    <col min="5126" max="5362" width="9.140625" style="23"/>
    <col min="5363" max="5363" width="4.7109375" style="23" customWidth="1"/>
    <col min="5364" max="5364" width="9.140625" style="23"/>
    <col min="5365" max="5365" width="3.42578125" style="23" bestFit="1" customWidth="1"/>
    <col min="5366" max="5366" width="5.140625" style="23" customWidth="1"/>
    <col min="5367" max="5367" width="4" style="23" customWidth="1"/>
    <col min="5368" max="5368" width="8.28515625" style="23" customWidth="1"/>
    <col min="5369" max="5370" width="9.140625" style="23"/>
    <col min="5371" max="5371" width="2.42578125" style="23" customWidth="1"/>
    <col min="5372" max="5372" width="5.85546875" style="23" customWidth="1"/>
    <col min="5373" max="5373" width="2.85546875" style="23" customWidth="1"/>
    <col min="5374" max="5374" width="6" style="23" customWidth="1"/>
    <col min="5375" max="5378" width="0" style="23" hidden="1" customWidth="1"/>
    <col min="5379" max="5379" width="9.140625" style="23"/>
    <col min="5380" max="5380" width="14.28515625" style="23" customWidth="1"/>
    <col min="5381" max="5381" width="13.28515625" style="23" customWidth="1"/>
    <col min="5382" max="5618" width="9.140625" style="23"/>
    <col min="5619" max="5619" width="4.7109375" style="23" customWidth="1"/>
    <col min="5620" max="5620" width="9.140625" style="23"/>
    <col min="5621" max="5621" width="3.42578125" style="23" bestFit="1" customWidth="1"/>
    <col min="5622" max="5622" width="5.140625" style="23" customWidth="1"/>
    <col min="5623" max="5623" width="4" style="23" customWidth="1"/>
    <col min="5624" max="5624" width="8.28515625" style="23" customWidth="1"/>
    <col min="5625" max="5626" width="9.140625" style="23"/>
    <col min="5627" max="5627" width="2.42578125" style="23" customWidth="1"/>
    <col min="5628" max="5628" width="5.85546875" style="23" customWidth="1"/>
    <col min="5629" max="5629" width="2.85546875" style="23" customWidth="1"/>
    <col min="5630" max="5630" width="6" style="23" customWidth="1"/>
    <col min="5631" max="5634" width="0" style="23" hidden="1" customWidth="1"/>
    <col min="5635" max="5635" width="9.140625" style="23"/>
    <col min="5636" max="5636" width="14.28515625" style="23" customWidth="1"/>
    <col min="5637" max="5637" width="13.28515625" style="23" customWidth="1"/>
    <col min="5638" max="5874" width="9.140625" style="23"/>
    <col min="5875" max="5875" width="4.7109375" style="23" customWidth="1"/>
    <col min="5876" max="5876" width="9.140625" style="23"/>
    <col min="5877" max="5877" width="3.42578125" style="23" bestFit="1" customWidth="1"/>
    <col min="5878" max="5878" width="5.140625" style="23" customWidth="1"/>
    <col min="5879" max="5879" width="4" style="23" customWidth="1"/>
    <col min="5880" max="5880" width="8.28515625" style="23" customWidth="1"/>
    <col min="5881" max="5882" width="9.140625" style="23"/>
    <col min="5883" max="5883" width="2.42578125" style="23" customWidth="1"/>
    <col min="5884" max="5884" width="5.85546875" style="23" customWidth="1"/>
    <col min="5885" max="5885" width="2.85546875" style="23" customWidth="1"/>
    <col min="5886" max="5886" width="6" style="23" customWidth="1"/>
    <col min="5887" max="5890" width="0" style="23" hidden="1" customWidth="1"/>
    <col min="5891" max="5891" width="9.140625" style="23"/>
    <col min="5892" max="5892" width="14.28515625" style="23" customWidth="1"/>
    <col min="5893" max="5893" width="13.28515625" style="23" customWidth="1"/>
    <col min="5894" max="6130" width="9.140625" style="23"/>
    <col min="6131" max="6131" width="4.7109375" style="23" customWidth="1"/>
    <col min="6132" max="6132" width="9.140625" style="23"/>
    <col min="6133" max="6133" width="3.42578125" style="23" bestFit="1" customWidth="1"/>
    <col min="6134" max="6134" width="5.140625" style="23" customWidth="1"/>
    <col min="6135" max="6135" width="4" style="23" customWidth="1"/>
    <col min="6136" max="6136" width="8.28515625" style="23" customWidth="1"/>
    <col min="6137" max="6138" width="9.140625" style="23"/>
    <col min="6139" max="6139" width="2.42578125" style="23" customWidth="1"/>
    <col min="6140" max="6140" width="5.85546875" style="23" customWidth="1"/>
    <col min="6141" max="6141" width="2.85546875" style="23" customWidth="1"/>
    <col min="6142" max="6142" width="6" style="23" customWidth="1"/>
    <col min="6143" max="6146" width="0" style="23" hidden="1" customWidth="1"/>
    <col min="6147" max="6147" width="9.140625" style="23"/>
    <col min="6148" max="6148" width="14.28515625" style="23" customWidth="1"/>
    <col min="6149" max="6149" width="13.28515625" style="23" customWidth="1"/>
    <col min="6150" max="6386" width="9.140625" style="23"/>
    <col min="6387" max="6387" width="4.7109375" style="23" customWidth="1"/>
    <col min="6388" max="6388" width="9.140625" style="23"/>
    <col min="6389" max="6389" width="3.42578125" style="23" bestFit="1" customWidth="1"/>
    <col min="6390" max="6390" width="5.140625" style="23" customWidth="1"/>
    <col min="6391" max="6391" width="4" style="23" customWidth="1"/>
    <col min="6392" max="6392" width="8.28515625" style="23" customWidth="1"/>
    <col min="6393" max="6394" width="9.140625" style="23"/>
    <col min="6395" max="6395" width="2.42578125" style="23" customWidth="1"/>
    <col min="6396" max="6396" width="5.85546875" style="23" customWidth="1"/>
    <col min="6397" max="6397" width="2.85546875" style="23" customWidth="1"/>
    <col min="6398" max="6398" width="6" style="23" customWidth="1"/>
    <col min="6399" max="6402" width="0" style="23" hidden="1" customWidth="1"/>
    <col min="6403" max="6403" width="9.140625" style="23"/>
    <col min="6404" max="6404" width="14.28515625" style="23" customWidth="1"/>
    <col min="6405" max="6405" width="13.28515625" style="23" customWidth="1"/>
    <col min="6406" max="6642" width="9.140625" style="23"/>
    <col min="6643" max="6643" width="4.7109375" style="23" customWidth="1"/>
    <col min="6644" max="6644" width="9.140625" style="23"/>
    <col min="6645" max="6645" width="3.42578125" style="23" bestFit="1" customWidth="1"/>
    <col min="6646" max="6646" width="5.140625" style="23" customWidth="1"/>
    <col min="6647" max="6647" width="4" style="23" customWidth="1"/>
    <col min="6648" max="6648" width="8.28515625" style="23" customWidth="1"/>
    <col min="6649" max="6650" width="9.140625" style="23"/>
    <col min="6651" max="6651" width="2.42578125" style="23" customWidth="1"/>
    <col min="6652" max="6652" width="5.85546875" style="23" customWidth="1"/>
    <col min="6653" max="6653" width="2.85546875" style="23" customWidth="1"/>
    <col min="6654" max="6654" width="6" style="23" customWidth="1"/>
    <col min="6655" max="6658" width="0" style="23" hidden="1" customWidth="1"/>
    <col min="6659" max="6659" width="9.140625" style="23"/>
    <col min="6660" max="6660" width="14.28515625" style="23" customWidth="1"/>
    <col min="6661" max="6661" width="13.28515625" style="23" customWidth="1"/>
    <col min="6662" max="6898" width="9.140625" style="23"/>
    <col min="6899" max="6899" width="4.7109375" style="23" customWidth="1"/>
    <col min="6900" max="6900" width="9.140625" style="23"/>
    <col min="6901" max="6901" width="3.42578125" style="23" bestFit="1" customWidth="1"/>
    <col min="6902" max="6902" width="5.140625" style="23" customWidth="1"/>
    <col min="6903" max="6903" width="4" style="23" customWidth="1"/>
    <col min="6904" max="6904" width="8.28515625" style="23" customWidth="1"/>
    <col min="6905" max="6906" width="9.140625" style="23"/>
    <col min="6907" max="6907" width="2.42578125" style="23" customWidth="1"/>
    <col min="6908" max="6908" width="5.85546875" style="23" customWidth="1"/>
    <col min="6909" max="6909" width="2.85546875" style="23" customWidth="1"/>
    <col min="6910" max="6910" width="6" style="23" customWidth="1"/>
    <col min="6911" max="6914" width="0" style="23" hidden="1" customWidth="1"/>
    <col min="6915" max="6915" width="9.140625" style="23"/>
    <col min="6916" max="6916" width="14.28515625" style="23" customWidth="1"/>
    <col min="6917" max="6917" width="13.28515625" style="23" customWidth="1"/>
    <col min="6918" max="7154" width="9.140625" style="23"/>
    <col min="7155" max="7155" width="4.7109375" style="23" customWidth="1"/>
    <col min="7156" max="7156" width="9.140625" style="23"/>
    <col min="7157" max="7157" width="3.42578125" style="23" bestFit="1" customWidth="1"/>
    <col min="7158" max="7158" width="5.140625" style="23" customWidth="1"/>
    <col min="7159" max="7159" width="4" style="23" customWidth="1"/>
    <col min="7160" max="7160" width="8.28515625" style="23" customWidth="1"/>
    <col min="7161" max="7162" width="9.140625" style="23"/>
    <col min="7163" max="7163" width="2.42578125" style="23" customWidth="1"/>
    <col min="7164" max="7164" width="5.85546875" style="23" customWidth="1"/>
    <col min="7165" max="7165" width="2.85546875" style="23" customWidth="1"/>
    <col min="7166" max="7166" width="6" style="23" customWidth="1"/>
    <col min="7167" max="7170" width="0" style="23" hidden="1" customWidth="1"/>
    <col min="7171" max="7171" width="9.140625" style="23"/>
    <col min="7172" max="7172" width="14.28515625" style="23" customWidth="1"/>
    <col min="7173" max="7173" width="13.28515625" style="23" customWidth="1"/>
    <col min="7174" max="7410" width="9.140625" style="23"/>
    <col min="7411" max="7411" width="4.7109375" style="23" customWidth="1"/>
    <col min="7412" max="7412" width="9.140625" style="23"/>
    <col min="7413" max="7413" width="3.42578125" style="23" bestFit="1" customWidth="1"/>
    <col min="7414" max="7414" width="5.140625" style="23" customWidth="1"/>
    <col min="7415" max="7415" width="4" style="23" customWidth="1"/>
    <col min="7416" max="7416" width="8.28515625" style="23" customWidth="1"/>
    <col min="7417" max="7418" width="9.140625" style="23"/>
    <col min="7419" max="7419" width="2.42578125" style="23" customWidth="1"/>
    <col min="7420" max="7420" width="5.85546875" style="23" customWidth="1"/>
    <col min="7421" max="7421" width="2.85546875" style="23" customWidth="1"/>
    <col min="7422" max="7422" width="6" style="23" customWidth="1"/>
    <col min="7423" max="7426" width="0" style="23" hidden="1" customWidth="1"/>
    <col min="7427" max="7427" width="9.140625" style="23"/>
    <col min="7428" max="7428" width="14.28515625" style="23" customWidth="1"/>
    <col min="7429" max="7429" width="13.28515625" style="23" customWidth="1"/>
    <col min="7430" max="7666" width="9.140625" style="23"/>
    <col min="7667" max="7667" width="4.7109375" style="23" customWidth="1"/>
    <col min="7668" max="7668" width="9.140625" style="23"/>
    <col min="7669" max="7669" width="3.42578125" style="23" bestFit="1" customWidth="1"/>
    <col min="7670" max="7670" width="5.140625" style="23" customWidth="1"/>
    <col min="7671" max="7671" width="4" style="23" customWidth="1"/>
    <col min="7672" max="7672" width="8.28515625" style="23" customWidth="1"/>
    <col min="7673" max="7674" width="9.140625" style="23"/>
    <col min="7675" max="7675" width="2.42578125" style="23" customWidth="1"/>
    <col min="7676" max="7676" width="5.85546875" style="23" customWidth="1"/>
    <col min="7677" max="7677" width="2.85546875" style="23" customWidth="1"/>
    <col min="7678" max="7678" width="6" style="23" customWidth="1"/>
    <col min="7679" max="7682" width="0" style="23" hidden="1" customWidth="1"/>
    <col min="7683" max="7683" width="9.140625" style="23"/>
    <col min="7684" max="7684" width="14.28515625" style="23" customWidth="1"/>
    <col min="7685" max="7685" width="13.28515625" style="23" customWidth="1"/>
    <col min="7686" max="7922" width="9.140625" style="23"/>
    <col min="7923" max="7923" width="4.7109375" style="23" customWidth="1"/>
    <col min="7924" max="7924" width="9.140625" style="23"/>
    <col min="7925" max="7925" width="3.42578125" style="23" bestFit="1" customWidth="1"/>
    <col min="7926" max="7926" width="5.140625" style="23" customWidth="1"/>
    <col min="7927" max="7927" width="4" style="23" customWidth="1"/>
    <col min="7928" max="7928" width="8.28515625" style="23" customWidth="1"/>
    <col min="7929" max="7930" width="9.140625" style="23"/>
    <col min="7931" max="7931" width="2.42578125" style="23" customWidth="1"/>
    <col min="7932" max="7932" width="5.85546875" style="23" customWidth="1"/>
    <col min="7933" max="7933" width="2.85546875" style="23" customWidth="1"/>
    <col min="7934" max="7934" width="6" style="23" customWidth="1"/>
    <col min="7935" max="7938" width="0" style="23" hidden="1" customWidth="1"/>
    <col min="7939" max="7939" width="9.140625" style="23"/>
    <col min="7940" max="7940" width="14.28515625" style="23" customWidth="1"/>
    <col min="7941" max="7941" width="13.28515625" style="23" customWidth="1"/>
    <col min="7942" max="8178" width="9.140625" style="23"/>
    <col min="8179" max="8179" width="4.7109375" style="23" customWidth="1"/>
    <col min="8180" max="8180" width="9.140625" style="23"/>
    <col min="8181" max="8181" width="3.42578125" style="23" bestFit="1" customWidth="1"/>
    <col min="8182" max="8182" width="5.140625" style="23" customWidth="1"/>
    <col min="8183" max="8183" width="4" style="23" customWidth="1"/>
    <col min="8184" max="8184" width="8.28515625" style="23" customWidth="1"/>
    <col min="8185" max="8186" width="9.140625" style="23"/>
    <col min="8187" max="8187" width="2.42578125" style="23" customWidth="1"/>
    <col min="8188" max="8188" width="5.85546875" style="23" customWidth="1"/>
    <col min="8189" max="8189" width="2.85546875" style="23" customWidth="1"/>
    <col min="8190" max="8190" width="6" style="23" customWidth="1"/>
    <col min="8191" max="8194" width="0" style="23" hidden="1" customWidth="1"/>
    <col min="8195" max="8195" width="9.140625" style="23"/>
    <col min="8196" max="8196" width="14.28515625" style="23" customWidth="1"/>
    <col min="8197" max="8197" width="13.28515625" style="23" customWidth="1"/>
    <col min="8198" max="8434" width="9.140625" style="23"/>
    <col min="8435" max="8435" width="4.7109375" style="23" customWidth="1"/>
    <col min="8436" max="8436" width="9.140625" style="23"/>
    <col min="8437" max="8437" width="3.42578125" style="23" bestFit="1" customWidth="1"/>
    <col min="8438" max="8438" width="5.140625" style="23" customWidth="1"/>
    <col min="8439" max="8439" width="4" style="23" customWidth="1"/>
    <col min="8440" max="8440" width="8.28515625" style="23" customWidth="1"/>
    <col min="8441" max="8442" width="9.140625" style="23"/>
    <col min="8443" max="8443" width="2.42578125" style="23" customWidth="1"/>
    <col min="8444" max="8444" width="5.85546875" style="23" customWidth="1"/>
    <col min="8445" max="8445" width="2.85546875" style="23" customWidth="1"/>
    <col min="8446" max="8446" width="6" style="23" customWidth="1"/>
    <col min="8447" max="8450" width="0" style="23" hidden="1" customWidth="1"/>
    <col min="8451" max="8451" width="9.140625" style="23"/>
    <col min="8452" max="8452" width="14.28515625" style="23" customWidth="1"/>
    <col min="8453" max="8453" width="13.28515625" style="23" customWidth="1"/>
    <col min="8454" max="8690" width="9.140625" style="23"/>
    <col min="8691" max="8691" width="4.7109375" style="23" customWidth="1"/>
    <col min="8692" max="8692" width="9.140625" style="23"/>
    <col min="8693" max="8693" width="3.42578125" style="23" bestFit="1" customWidth="1"/>
    <col min="8694" max="8694" width="5.140625" style="23" customWidth="1"/>
    <col min="8695" max="8695" width="4" style="23" customWidth="1"/>
    <col min="8696" max="8696" width="8.28515625" style="23" customWidth="1"/>
    <col min="8697" max="8698" width="9.140625" style="23"/>
    <col min="8699" max="8699" width="2.42578125" style="23" customWidth="1"/>
    <col min="8700" max="8700" width="5.85546875" style="23" customWidth="1"/>
    <col min="8701" max="8701" width="2.85546875" style="23" customWidth="1"/>
    <col min="8702" max="8702" width="6" style="23" customWidth="1"/>
    <col min="8703" max="8706" width="0" style="23" hidden="1" customWidth="1"/>
    <col min="8707" max="8707" width="9.140625" style="23"/>
    <col min="8708" max="8708" width="14.28515625" style="23" customWidth="1"/>
    <col min="8709" max="8709" width="13.28515625" style="23" customWidth="1"/>
    <col min="8710" max="8946" width="9.140625" style="23"/>
    <col min="8947" max="8947" width="4.7109375" style="23" customWidth="1"/>
    <col min="8948" max="8948" width="9.140625" style="23"/>
    <col min="8949" max="8949" width="3.42578125" style="23" bestFit="1" customWidth="1"/>
    <col min="8950" max="8950" width="5.140625" style="23" customWidth="1"/>
    <col min="8951" max="8951" width="4" style="23" customWidth="1"/>
    <col min="8952" max="8952" width="8.28515625" style="23" customWidth="1"/>
    <col min="8953" max="8954" width="9.140625" style="23"/>
    <col min="8955" max="8955" width="2.42578125" style="23" customWidth="1"/>
    <col min="8956" max="8956" width="5.85546875" style="23" customWidth="1"/>
    <col min="8957" max="8957" width="2.85546875" style="23" customWidth="1"/>
    <col min="8958" max="8958" width="6" style="23" customWidth="1"/>
    <col min="8959" max="8962" width="0" style="23" hidden="1" customWidth="1"/>
    <col min="8963" max="8963" width="9.140625" style="23"/>
    <col min="8964" max="8964" width="14.28515625" style="23" customWidth="1"/>
    <col min="8965" max="8965" width="13.28515625" style="23" customWidth="1"/>
    <col min="8966" max="9202" width="9.140625" style="23"/>
    <col min="9203" max="9203" width="4.7109375" style="23" customWidth="1"/>
    <col min="9204" max="9204" width="9.140625" style="23"/>
    <col min="9205" max="9205" width="3.42578125" style="23" bestFit="1" customWidth="1"/>
    <col min="9206" max="9206" width="5.140625" style="23" customWidth="1"/>
    <col min="9207" max="9207" width="4" style="23" customWidth="1"/>
    <col min="9208" max="9208" width="8.28515625" style="23" customWidth="1"/>
    <col min="9209" max="9210" width="9.140625" style="23"/>
    <col min="9211" max="9211" width="2.42578125" style="23" customWidth="1"/>
    <col min="9212" max="9212" width="5.85546875" style="23" customWidth="1"/>
    <col min="9213" max="9213" width="2.85546875" style="23" customWidth="1"/>
    <col min="9214" max="9214" width="6" style="23" customWidth="1"/>
    <col min="9215" max="9218" width="0" style="23" hidden="1" customWidth="1"/>
    <col min="9219" max="9219" width="9.140625" style="23"/>
    <col min="9220" max="9220" width="14.28515625" style="23" customWidth="1"/>
    <col min="9221" max="9221" width="13.28515625" style="23" customWidth="1"/>
    <col min="9222" max="9458" width="9.140625" style="23"/>
    <col min="9459" max="9459" width="4.7109375" style="23" customWidth="1"/>
    <col min="9460" max="9460" width="9.140625" style="23"/>
    <col min="9461" max="9461" width="3.42578125" style="23" bestFit="1" customWidth="1"/>
    <col min="9462" max="9462" width="5.140625" style="23" customWidth="1"/>
    <col min="9463" max="9463" width="4" style="23" customWidth="1"/>
    <col min="9464" max="9464" width="8.28515625" style="23" customWidth="1"/>
    <col min="9465" max="9466" width="9.140625" style="23"/>
    <col min="9467" max="9467" width="2.42578125" style="23" customWidth="1"/>
    <col min="9468" max="9468" width="5.85546875" style="23" customWidth="1"/>
    <col min="9469" max="9469" width="2.85546875" style="23" customWidth="1"/>
    <col min="9470" max="9470" width="6" style="23" customWidth="1"/>
    <col min="9471" max="9474" width="0" style="23" hidden="1" customWidth="1"/>
    <col min="9475" max="9475" width="9.140625" style="23"/>
    <col min="9476" max="9476" width="14.28515625" style="23" customWidth="1"/>
    <col min="9477" max="9477" width="13.28515625" style="23" customWidth="1"/>
    <col min="9478" max="9714" width="9.140625" style="23"/>
    <col min="9715" max="9715" width="4.7109375" style="23" customWidth="1"/>
    <col min="9716" max="9716" width="9.140625" style="23"/>
    <col min="9717" max="9717" width="3.42578125" style="23" bestFit="1" customWidth="1"/>
    <col min="9718" max="9718" width="5.140625" style="23" customWidth="1"/>
    <col min="9719" max="9719" width="4" style="23" customWidth="1"/>
    <col min="9720" max="9720" width="8.28515625" style="23" customWidth="1"/>
    <col min="9721" max="9722" width="9.140625" style="23"/>
    <col min="9723" max="9723" width="2.42578125" style="23" customWidth="1"/>
    <col min="9724" max="9724" width="5.85546875" style="23" customWidth="1"/>
    <col min="9725" max="9725" width="2.85546875" style="23" customWidth="1"/>
    <col min="9726" max="9726" width="6" style="23" customWidth="1"/>
    <col min="9727" max="9730" width="0" style="23" hidden="1" customWidth="1"/>
    <col min="9731" max="9731" width="9.140625" style="23"/>
    <col min="9732" max="9732" width="14.28515625" style="23" customWidth="1"/>
    <col min="9733" max="9733" width="13.28515625" style="23" customWidth="1"/>
    <col min="9734" max="9970" width="9.140625" style="23"/>
    <col min="9971" max="9971" width="4.7109375" style="23" customWidth="1"/>
    <col min="9972" max="9972" width="9.140625" style="23"/>
    <col min="9973" max="9973" width="3.42578125" style="23" bestFit="1" customWidth="1"/>
    <col min="9974" max="9974" width="5.140625" style="23" customWidth="1"/>
    <col min="9975" max="9975" width="4" style="23" customWidth="1"/>
    <col min="9976" max="9976" width="8.28515625" style="23" customWidth="1"/>
    <col min="9977" max="9978" width="9.140625" style="23"/>
    <col min="9979" max="9979" width="2.42578125" style="23" customWidth="1"/>
    <col min="9980" max="9980" width="5.85546875" style="23" customWidth="1"/>
    <col min="9981" max="9981" width="2.85546875" style="23" customWidth="1"/>
    <col min="9982" max="9982" width="6" style="23" customWidth="1"/>
    <col min="9983" max="9986" width="0" style="23" hidden="1" customWidth="1"/>
    <col min="9987" max="9987" width="9.140625" style="23"/>
    <col min="9988" max="9988" width="14.28515625" style="23" customWidth="1"/>
    <col min="9989" max="9989" width="13.28515625" style="23" customWidth="1"/>
    <col min="9990" max="10226" width="9.140625" style="23"/>
    <col min="10227" max="10227" width="4.7109375" style="23" customWidth="1"/>
    <col min="10228" max="10228" width="9.140625" style="23"/>
    <col min="10229" max="10229" width="3.42578125" style="23" bestFit="1" customWidth="1"/>
    <col min="10230" max="10230" width="5.140625" style="23" customWidth="1"/>
    <col min="10231" max="10231" width="4" style="23" customWidth="1"/>
    <col min="10232" max="10232" width="8.28515625" style="23" customWidth="1"/>
    <col min="10233" max="10234" width="9.140625" style="23"/>
    <col min="10235" max="10235" width="2.42578125" style="23" customWidth="1"/>
    <col min="10236" max="10236" width="5.85546875" style="23" customWidth="1"/>
    <col min="10237" max="10237" width="2.85546875" style="23" customWidth="1"/>
    <col min="10238" max="10238" width="6" style="23" customWidth="1"/>
    <col min="10239" max="10242" width="0" style="23" hidden="1" customWidth="1"/>
    <col min="10243" max="10243" width="9.140625" style="23"/>
    <col min="10244" max="10244" width="14.28515625" style="23" customWidth="1"/>
    <col min="10245" max="10245" width="13.28515625" style="23" customWidth="1"/>
    <col min="10246" max="10482" width="9.140625" style="23"/>
    <col min="10483" max="10483" width="4.7109375" style="23" customWidth="1"/>
    <col min="10484" max="10484" width="9.140625" style="23"/>
    <col min="10485" max="10485" width="3.42578125" style="23" bestFit="1" customWidth="1"/>
    <col min="10486" max="10486" width="5.140625" style="23" customWidth="1"/>
    <col min="10487" max="10487" width="4" style="23" customWidth="1"/>
    <col min="10488" max="10488" width="8.28515625" style="23" customWidth="1"/>
    <col min="10489" max="10490" width="9.140625" style="23"/>
    <col min="10491" max="10491" width="2.42578125" style="23" customWidth="1"/>
    <col min="10492" max="10492" width="5.85546875" style="23" customWidth="1"/>
    <col min="10493" max="10493" width="2.85546875" style="23" customWidth="1"/>
    <col min="10494" max="10494" width="6" style="23" customWidth="1"/>
    <col min="10495" max="10498" width="0" style="23" hidden="1" customWidth="1"/>
    <col min="10499" max="10499" width="9.140625" style="23"/>
    <col min="10500" max="10500" width="14.28515625" style="23" customWidth="1"/>
    <col min="10501" max="10501" width="13.28515625" style="23" customWidth="1"/>
    <col min="10502" max="10738" width="9.140625" style="23"/>
    <col min="10739" max="10739" width="4.7109375" style="23" customWidth="1"/>
    <col min="10740" max="10740" width="9.140625" style="23"/>
    <col min="10741" max="10741" width="3.42578125" style="23" bestFit="1" customWidth="1"/>
    <col min="10742" max="10742" width="5.140625" style="23" customWidth="1"/>
    <col min="10743" max="10743" width="4" style="23" customWidth="1"/>
    <col min="10744" max="10744" width="8.28515625" style="23" customWidth="1"/>
    <col min="10745" max="10746" width="9.140625" style="23"/>
    <col min="10747" max="10747" width="2.42578125" style="23" customWidth="1"/>
    <col min="10748" max="10748" width="5.85546875" style="23" customWidth="1"/>
    <col min="10749" max="10749" width="2.85546875" style="23" customWidth="1"/>
    <col min="10750" max="10750" width="6" style="23" customWidth="1"/>
    <col min="10751" max="10754" width="0" style="23" hidden="1" customWidth="1"/>
    <col min="10755" max="10755" width="9.140625" style="23"/>
    <col min="10756" max="10756" width="14.28515625" style="23" customWidth="1"/>
    <col min="10757" max="10757" width="13.28515625" style="23" customWidth="1"/>
    <col min="10758" max="10994" width="9.140625" style="23"/>
    <col min="10995" max="10995" width="4.7109375" style="23" customWidth="1"/>
    <col min="10996" max="10996" width="9.140625" style="23"/>
    <col min="10997" max="10997" width="3.42578125" style="23" bestFit="1" customWidth="1"/>
    <col min="10998" max="10998" width="5.140625" style="23" customWidth="1"/>
    <col min="10999" max="10999" width="4" style="23" customWidth="1"/>
    <col min="11000" max="11000" width="8.28515625" style="23" customWidth="1"/>
    <col min="11001" max="11002" width="9.140625" style="23"/>
    <col min="11003" max="11003" width="2.42578125" style="23" customWidth="1"/>
    <col min="11004" max="11004" width="5.85546875" style="23" customWidth="1"/>
    <col min="11005" max="11005" width="2.85546875" style="23" customWidth="1"/>
    <col min="11006" max="11006" width="6" style="23" customWidth="1"/>
    <col min="11007" max="11010" width="0" style="23" hidden="1" customWidth="1"/>
    <col min="11011" max="11011" width="9.140625" style="23"/>
    <col min="11012" max="11012" width="14.28515625" style="23" customWidth="1"/>
    <col min="11013" max="11013" width="13.28515625" style="23" customWidth="1"/>
    <col min="11014" max="11250" width="9.140625" style="23"/>
    <col min="11251" max="11251" width="4.7109375" style="23" customWidth="1"/>
    <col min="11252" max="11252" width="9.140625" style="23"/>
    <col min="11253" max="11253" width="3.42578125" style="23" bestFit="1" customWidth="1"/>
    <col min="11254" max="11254" width="5.140625" style="23" customWidth="1"/>
    <col min="11255" max="11255" width="4" style="23" customWidth="1"/>
    <col min="11256" max="11256" width="8.28515625" style="23" customWidth="1"/>
    <col min="11257" max="11258" width="9.140625" style="23"/>
    <col min="11259" max="11259" width="2.42578125" style="23" customWidth="1"/>
    <col min="11260" max="11260" width="5.85546875" style="23" customWidth="1"/>
    <col min="11261" max="11261" width="2.85546875" style="23" customWidth="1"/>
    <col min="11262" max="11262" width="6" style="23" customWidth="1"/>
    <col min="11263" max="11266" width="0" style="23" hidden="1" customWidth="1"/>
    <col min="11267" max="11267" width="9.140625" style="23"/>
    <col min="11268" max="11268" width="14.28515625" style="23" customWidth="1"/>
    <col min="11269" max="11269" width="13.28515625" style="23" customWidth="1"/>
    <col min="11270" max="11506" width="9.140625" style="23"/>
    <col min="11507" max="11507" width="4.7109375" style="23" customWidth="1"/>
    <col min="11508" max="11508" width="9.140625" style="23"/>
    <col min="11509" max="11509" width="3.42578125" style="23" bestFit="1" customWidth="1"/>
    <col min="11510" max="11510" width="5.140625" style="23" customWidth="1"/>
    <col min="11511" max="11511" width="4" style="23" customWidth="1"/>
    <col min="11512" max="11512" width="8.28515625" style="23" customWidth="1"/>
    <col min="11513" max="11514" width="9.140625" style="23"/>
    <col min="11515" max="11515" width="2.42578125" style="23" customWidth="1"/>
    <col min="11516" max="11516" width="5.85546875" style="23" customWidth="1"/>
    <col min="11517" max="11517" width="2.85546875" style="23" customWidth="1"/>
    <col min="11518" max="11518" width="6" style="23" customWidth="1"/>
    <col min="11519" max="11522" width="0" style="23" hidden="1" customWidth="1"/>
    <col min="11523" max="11523" width="9.140625" style="23"/>
    <col min="11524" max="11524" width="14.28515625" style="23" customWidth="1"/>
    <col min="11525" max="11525" width="13.28515625" style="23" customWidth="1"/>
    <col min="11526" max="11762" width="9.140625" style="23"/>
    <col min="11763" max="11763" width="4.7109375" style="23" customWidth="1"/>
    <col min="11764" max="11764" width="9.140625" style="23"/>
    <col min="11765" max="11765" width="3.42578125" style="23" bestFit="1" customWidth="1"/>
    <col min="11766" max="11766" width="5.140625" style="23" customWidth="1"/>
    <col min="11767" max="11767" width="4" style="23" customWidth="1"/>
    <col min="11768" max="11768" width="8.28515625" style="23" customWidth="1"/>
    <col min="11769" max="11770" width="9.140625" style="23"/>
    <col min="11771" max="11771" width="2.42578125" style="23" customWidth="1"/>
    <col min="11772" max="11772" width="5.85546875" style="23" customWidth="1"/>
    <col min="11773" max="11773" width="2.85546875" style="23" customWidth="1"/>
    <col min="11774" max="11774" width="6" style="23" customWidth="1"/>
    <col min="11775" max="11778" width="0" style="23" hidden="1" customWidth="1"/>
    <col min="11779" max="11779" width="9.140625" style="23"/>
    <col min="11780" max="11780" width="14.28515625" style="23" customWidth="1"/>
    <col min="11781" max="11781" width="13.28515625" style="23" customWidth="1"/>
    <col min="11782" max="12018" width="9.140625" style="23"/>
    <col min="12019" max="12019" width="4.7109375" style="23" customWidth="1"/>
    <col min="12020" max="12020" width="9.140625" style="23"/>
    <col min="12021" max="12021" width="3.42578125" style="23" bestFit="1" customWidth="1"/>
    <col min="12022" max="12022" width="5.140625" style="23" customWidth="1"/>
    <col min="12023" max="12023" width="4" style="23" customWidth="1"/>
    <col min="12024" max="12024" width="8.28515625" style="23" customWidth="1"/>
    <col min="12025" max="12026" width="9.140625" style="23"/>
    <col min="12027" max="12027" width="2.42578125" style="23" customWidth="1"/>
    <col min="12028" max="12028" width="5.85546875" style="23" customWidth="1"/>
    <col min="12029" max="12029" width="2.85546875" style="23" customWidth="1"/>
    <col min="12030" max="12030" width="6" style="23" customWidth="1"/>
    <col min="12031" max="12034" width="0" style="23" hidden="1" customWidth="1"/>
    <col min="12035" max="12035" width="9.140625" style="23"/>
    <col min="12036" max="12036" width="14.28515625" style="23" customWidth="1"/>
    <col min="12037" max="12037" width="13.28515625" style="23" customWidth="1"/>
    <col min="12038" max="12274" width="9.140625" style="23"/>
    <col min="12275" max="12275" width="4.7109375" style="23" customWidth="1"/>
    <col min="12276" max="12276" width="9.140625" style="23"/>
    <col min="12277" max="12277" width="3.42578125" style="23" bestFit="1" customWidth="1"/>
    <col min="12278" max="12278" width="5.140625" style="23" customWidth="1"/>
    <col min="12279" max="12279" width="4" style="23" customWidth="1"/>
    <col min="12280" max="12280" width="8.28515625" style="23" customWidth="1"/>
    <col min="12281" max="12282" width="9.140625" style="23"/>
    <col min="12283" max="12283" width="2.42578125" style="23" customWidth="1"/>
    <col min="12284" max="12284" width="5.85546875" style="23" customWidth="1"/>
    <col min="12285" max="12285" width="2.85546875" style="23" customWidth="1"/>
    <col min="12286" max="12286" width="6" style="23" customWidth="1"/>
    <col min="12287" max="12290" width="0" style="23" hidden="1" customWidth="1"/>
    <col min="12291" max="12291" width="9.140625" style="23"/>
    <col min="12292" max="12292" width="14.28515625" style="23" customWidth="1"/>
    <col min="12293" max="12293" width="13.28515625" style="23" customWidth="1"/>
    <col min="12294" max="12530" width="9.140625" style="23"/>
    <col min="12531" max="12531" width="4.7109375" style="23" customWidth="1"/>
    <col min="12532" max="12532" width="9.140625" style="23"/>
    <col min="12533" max="12533" width="3.42578125" style="23" bestFit="1" customWidth="1"/>
    <col min="12534" max="12534" width="5.140625" style="23" customWidth="1"/>
    <col min="12535" max="12535" width="4" style="23" customWidth="1"/>
    <col min="12536" max="12536" width="8.28515625" style="23" customWidth="1"/>
    <col min="12537" max="12538" width="9.140625" style="23"/>
    <col min="12539" max="12539" width="2.42578125" style="23" customWidth="1"/>
    <col min="12540" max="12540" width="5.85546875" style="23" customWidth="1"/>
    <col min="12541" max="12541" width="2.85546875" style="23" customWidth="1"/>
    <col min="12542" max="12542" width="6" style="23" customWidth="1"/>
    <col min="12543" max="12546" width="0" style="23" hidden="1" customWidth="1"/>
    <col min="12547" max="12547" width="9.140625" style="23"/>
    <col min="12548" max="12548" width="14.28515625" style="23" customWidth="1"/>
    <col min="12549" max="12549" width="13.28515625" style="23" customWidth="1"/>
    <col min="12550" max="12786" width="9.140625" style="23"/>
    <col min="12787" max="12787" width="4.7109375" style="23" customWidth="1"/>
    <col min="12788" max="12788" width="9.140625" style="23"/>
    <col min="12789" max="12789" width="3.42578125" style="23" bestFit="1" customWidth="1"/>
    <col min="12790" max="12790" width="5.140625" style="23" customWidth="1"/>
    <col min="12791" max="12791" width="4" style="23" customWidth="1"/>
    <col min="12792" max="12792" width="8.28515625" style="23" customWidth="1"/>
    <col min="12793" max="12794" width="9.140625" style="23"/>
    <col min="12795" max="12795" width="2.42578125" style="23" customWidth="1"/>
    <col min="12796" max="12796" width="5.85546875" style="23" customWidth="1"/>
    <col min="12797" max="12797" width="2.85546875" style="23" customWidth="1"/>
    <col min="12798" max="12798" width="6" style="23" customWidth="1"/>
    <col min="12799" max="12802" width="0" style="23" hidden="1" customWidth="1"/>
    <col min="12803" max="12803" width="9.140625" style="23"/>
    <col min="12804" max="12804" width="14.28515625" style="23" customWidth="1"/>
    <col min="12805" max="12805" width="13.28515625" style="23" customWidth="1"/>
    <col min="12806" max="13042" width="9.140625" style="23"/>
    <col min="13043" max="13043" width="4.7109375" style="23" customWidth="1"/>
    <col min="13044" max="13044" width="9.140625" style="23"/>
    <col min="13045" max="13045" width="3.42578125" style="23" bestFit="1" customWidth="1"/>
    <col min="13046" max="13046" width="5.140625" style="23" customWidth="1"/>
    <col min="13047" max="13047" width="4" style="23" customWidth="1"/>
    <col min="13048" max="13048" width="8.28515625" style="23" customWidth="1"/>
    <col min="13049" max="13050" width="9.140625" style="23"/>
    <col min="13051" max="13051" width="2.42578125" style="23" customWidth="1"/>
    <col min="13052" max="13052" width="5.85546875" style="23" customWidth="1"/>
    <col min="13053" max="13053" width="2.85546875" style="23" customWidth="1"/>
    <col min="13054" max="13054" width="6" style="23" customWidth="1"/>
    <col min="13055" max="13058" width="0" style="23" hidden="1" customWidth="1"/>
    <col min="13059" max="13059" width="9.140625" style="23"/>
    <col min="13060" max="13060" width="14.28515625" style="23" customWidth="1"/>
    <col min="13061" max="13061" width="13.28515625" style="23" customWidth="1"/>
    <col min="13062" max="13298" width="9.140625" style="23"/>
    <col min="13299" max="13299" width="4.7109375" style="23" customWidth="1"/>
    <col min="13300" max="13300" width="9.140625" style="23"/>
    <col min="13301" max="13301" width="3.42578125" style="23" bestFit="1" customWidth="1"/>
    <col min="13302" max="13302" width="5.140625" style="23" customWidth="1"/>
    <col min="13303" max="13303" width="4" style="23" customWidth="1"/>
    <col min="13304" max="13304" width="8.28515625" style="23" customWidth="1"/>
    <col min="13305" max="13306" width="9.140625" style="23"/>
    <col min="13307" max="13307" width="2.42578125" style="23" customWidth="1"/>
    <col min="13308" max="13308" width="5.85546875" style="23" customWidth="1"/>
    <col min="13309" max="13309" width="2.85546875" style="23" customWidth="1"/>
    <col min="13310" max="13310" width="6" style="23" customWidth="1"/>
    <col min="13311" max="13314" width="0" style="23" hidden="1" customWidth="1"/>
    <col min="13315" max="13315" width="9.140625" style="23"/>
    <col min="13316" max="13316" width="14.28515625" style="23" customWidth="1"/>
    <col min="13317" max="13317" width="13.28515625" style="23" customWidth="1"/>
    <col min="13318" max="13554" width="9.140625" style="23"/>
    <col min="13555" max="13555" width="4.7109375" style="23" customWidth="1"/>
    <col min="13556" max="13556" width="9.140625" style="23"/>
    <col min="13557" max="13557" width="3.42578125" style="23" bestFit="1" customWidth="1"/>
    <col min="13558" max="13558" width="5.140625" style="23" customWidth="1"/>
    <col min="13559" max="13559" width="4" style="23" customWidth="1"/>
    <col min="13560" max="13560" width="8.28515625" style="23" customWidth="1"/>
    <col min="13561" max="13562" width="9.140625" style="23"/>
    <col min="13563" max="13563" width="2.42578125" style="23" customWidth="1"/>
    <col min="13564" max="13564" width="5.85546875" style="23" customWidth="1"/>
    <col min="13565" max="13565" width="2.85546875" style="23" customWidth="1"/>
    <col min="13566" max="13566" width="6" style="23" customWidth="1"/>
    <col min="13567" max="13570" width="0" style="23" hidden="1" customWidth="1"/>
    <col min="13571" max="13571" width="9.140625" style="23"/>
    <col min="13572" max="13572" width="14.28515625" style="23" customWidth="1"/>
    <col min="13573" max="13573" width="13.28515625" style="23" customWidth="1"/>
    <col min="13574" max="13810" width="9.140625" style="23"/>
    <col min="13811" max="13811" width="4.7109375" style="23" customWidth="1"/>
    <col min="13812" max="13812" width="9.140625" style="23"/>
    <col min="13813" max="13813" width="3.42578125" style="23" bestFit="1" customWidth="1"/>
    <col min="13814" max="13814" width="5.140625" style="23" customWidth="1"/>
    <col min="13815" max="13815" width="4" style="23" customWidth="1"/>
    <col min="13816" max="13816" width="8.28515625" style="23" customWidth="1"/>
    <col min="13817" max="13818" width="9.140625" style="23"/>
    <col min="13819" max="13819" width="2.42578125" style="23" customWidth="1"/>
    <col min="13820" max="13820" width="5.85546875" style="23" customWidth="1"/>
    <col min="13821" max="13821" width="2.85546875" style="23" customWidth="1"/>
    <col min="13822" max="13822" width="6" style="23" customWidth="1"/>
    <col min="13823" max="13826" width="0" style="23" hidden="1" customWidth="1"/>
    <col min="13827" max="13827" width="9.140625" style="23"/>
    <col min="13828" max="13828" width="14.28515625" style="23" customWidth="1"/>
    <col min="13829" max="13829" width="13.28515625" style="23" customWidth="1"/>
    <col min="13830" max="14066" width="9.140625" style="23"/>
    <col min="14067" max="14067" width="4.7109375" style="23" customWidth="1"/>
    <col min="14068" max="14068" width="9.140625" style="23"/>
    <col min="14069" max="14069" width="3.42578125" style="23" bestFit="1" customWidth="1"/>
    <col min="14070" max="14070" width="5.140625" style="23" customWidth="1"/>
    <col min="14071" max="14071" width="4" style="23" customWidth="1"/>
    <col min="14072" max="14072" width="8.28515625" style="23" customWidth="1"/>
    <col min="14073" max="14074" width="9.140625" style="23"/>
    <col min="14075" max="14075" width="2.42578125" style="23" customWidth="1"/>
    <col min="14076" max="14076" width="5.85546875" style="23" customWidth="1"/>
    <col min="14077" max="14077" width="2.85546875" style="23" customWidth="1"/>
    <col min="14078" max="14078" width="6" style="23" customWidth="1"/>
    <col min="14079" max="14082" width="0" style="23" hidden="1" customWidth="1"/>
    <col min="14083" max="14083" width="9.140625" style="23"/>
    <col min="14084" max="14084" width="14.28515625" style="23" customWidth="1"/>
    <col min="14085" max="14085" width="13.28515625" style="23" customWidth="1"/>
    <col min="14086" max="14322" width="9.140625" style="23"/>
    <col min="14323" max="14323" width="4.7109375" style="23" customWidth="1"/>
    <col min="14324" max="14324" width="9.140625" style="23"/>
    <col min="14325" max="14325" width="3.42578125" style="23" bestFit="1" customWidth="1"/>
    <col min="14326" max="14326" width="5.140625" style="23" customWidth="1"/>
    <col min="14327" max="14327" width="4" style="23" customWidth="1"/>
    <col min="14328" max="14328" width="8.28515625" style="23" customWidth="1"/>
    <col min="14329" max="14330" width="9.140625" style="23"/>
    <col min="14331" max="14331" width="2.42578125" style="23" customWidth="1"/>
    <col min="14332" max="14332" width="5.85546875" style="23" customWidth="1"/>
    <col min="14333" max="14333" width="2.85546875" style="23" customWidth="1"/>
    <col min="14334" max="14334" width="6" style="23" customWidth="1"/>
    <col min="14335" max="14338" width="0" style="23" hidden="1" customWidth="1"/>
    <col min="14339" max="14339" width="9.140625" style="23"/>
    <col min="14340" max="14340" width="14.28515625" style="23" customWidth="1"/>
    <col min="14341" max="14341" width="13.28515625" style="23" customWidth="1"/>
    <col min="14342" max="14578" width="9.140625" style="23"/>
    <col min="14579" max="14579" width="4.7109375" style="23" customWidth="1"/>
    <col min="14580" max="14580" width="9.140625" style="23"/>
    <col min="14581" max="14581" width="3.42578125" style="23" bestFit="1" customWidth="1"/>
    <col min="14582" max="14582" width="5.140625" style="23" customWidth="1"/>
    <col min="14583" max="14583" width="4" style="23" customWidth="1"/>
    <col min="14584" max="14584" width="8.28515625" style="23" customWidth="1"/>
    <col min="14585" max="14586" width="9.140625" style="23"/>
    <col min="14587" max="14587" width="2.42578125" style="23" customWidth="1"/>
    <col min="14588" max="14588" width="5.85546875" style="23" customWidth="1"/>
    <col min="14589" max="14589" width="2.85546875" style="23" customWidth="1"/>
    <col min="14590" max="14590" width="6" style="23" customWidth="1"/>
    <col min="14591" max="14594" width="0" style="23" hidden="1" customWidth="1"/>
    <col min="14595" max="14595" width="9.140625" style="23"/>
    <col min="14596" max="14596" width="14.28515625" style="23" customWidth="1"/>
    <col min="14597" max="14597" width="13.28515625" style="23" customWidth="1"/>
    <col min="14598" max="14834" width="9.140625" style="23"/>
    <col min="14835" max="14835" width="4.7109375" style="23" customWidth="1"/>
    <col min="14836" max="14836" width="9.140625" style="23"/>
    <col min="14837" max="14837" width="3.42578125" style="23" bestFit="1" customWidth="1"/>
    <col min="14838" max="14838" width="5.140625" style="23" customWidth="1"/>
    <col min="14839" max="14839" width="4" style="23" customWidth="1"/>
    <col min="14840" max="14840" width="8.28515625" style="23" customWidth="1"/>
    <col min="14841" max="14842" width="9.140625" style="23"/>
    <col min="14843" max="14843" width="2.42578125" style="23" customWidth="1"/>
    <col min="14844" max="14844" width="5.85546875" style="23" customWidth="1"/>
    <col min="14845" max="14845" width="2.85546875" style="23" customWidth="1"/>
    <col min="14846" max="14846" width="6" style="23" customWidth="1"/>
    <col min="14847" max="14850" width="0" style="23" hidden="1" customWidth="1"/>
    <col min="14851" max="14851" width="9.140625" style="23"/>
    <col min="14852" max="14852" width="14.28515625" style="23" customWidth="1"/>
    <col min="14853" max="14853" width="13.28515625" style="23" customWidth="1"/>
    <col min="14854" max="15090" width="9.140625" style="23"/>
    <col min="15091" max="15091" width="4.7109375" style="23" customWidth="1"/>
    <col min="15092" max="15092" width="9.140625" style="23"/>
    <col min="15093" max="15093" width="3.42578125" style="23" bestFit="1" customWidth="1"/>
    <col min="15094" max="15094" width="5.140625" style="23" customWidth="1"/>
    <col min="15095" max="15095" width="4" style="23" customWidth="1"/>
    <col min="15096" max="15096" width="8.28515625" style="23" customWidth="1"/>
    <col min="15097" max="15098" width="9.140625" style="23"/>
    <col min="15099" max="15099" width="2.42578125" style="23" customWidth="1"/>
    <col min="15100" max="15100" width="5.85546875" style="23" customWidth="1"/>
    <col min="15101" max="15101" width="2.85546875" style="23" customWidth="1"/>
    <col min="15102" max="15102" width="6" style="23" customWidth="1"/>
    <col min="15103" max="15106" width="0" style="23" hidden="1" customWidth="1"/>
    <col min="15107" max="15107" width="9.140625" style="23"/>
    <col min="15108" max="15108" width="14.28515625" style="23" customWidth="1"/>
    <col min="15109" max="15109" width="13.28515625" style="23" customWidth="1"/>
    <col min="15110" max="15346" width="9.140625" style="23"/>
    <col min="15347" max="15347" width="4.7109375" style="23" customWidth="1"/>
    <col min="15348" max="15348" width="9.140625" style="23"/>
    <col min="15349" max="15349" width="3.42578125" style="23" bestFit="1" customWidth="1"/>
    <col min="15350" max="15350" width="5.140625" style="23" customWidth="1"/>
    <col min="15351" max="15351" width="4" style="23" customWidth="1"/>
    <col min="15352" max="15352" width="8.28515625" style="23" customWidth="1"/>
    <col min="15353" max="15354" width="9.140625" style="23"/>
    <col min="15355" max="15355" width="2.42578125" style="23" customWidth="1"/>
    <col min="15356" max="15356" width="5.85546875" style="23" customWidth="1"/>
    <col min="15357" max="15357" width="2.85546875" style="23" customWidth="1"/>
    <col min="15358" max="15358" width="6" style="23" customWidth="1"/>
    <col min="15359" max="15362" width="0" style="23" hidden="1" customWidth="1"/>
    <col min="15363" max="15363" width="9.140625" style="23"/>
    <col min="15364" max="15364" width="14.28515625" style="23" customWidth="1"/>
    <col min="15365" max="15365" width="13.28515625" style="23" customWidth="1"/>
    <col min="15366" max="15602" width="9.140625" style="23"/>
    <col min="15603" max="15603" width="4.7109375" style="23" customWidth="1"/>
    <col min="15604" max="15604" width="9.140625" style="23"/>
    <col min="15605" max="15605" width="3.42578125" style="23" bestFit="1" customWidth="1"/>
    <col min="15606" max="15606" width="5.140625" style="23" customWidth="1"/>
    <col min="15607" max="15607" width="4" style="23" customWidth="1"/>
    <col min="15608" max="15608" width="8.28515625" style="23" customWidth="1"/>
    <col min="15609" max="15610" width="9.140625" style="23"/>
    <col min="15611" max="15611" width="2.42578125" style="23" customWidth="1"/>
    <col min="15612" max="15612" width="5.85546875" style="23" customWidth="1"/>
    <col min="15613" max="15613" width="2.85546875" style="23" customWidth="1"/>
    <col min="15614" max="15614" width="6" style="23" customWidth="1"/>
    <col min="15615" max="15618" width="0" style="23" hidden="1" customWidth="1"/>
    <col min="15619" max="15619" width="9.140625" style="23"/>
    <col min="15620" max="15620" width="14.28515625" style="23" customWidth="1"/>
    <col min="15621" max="15621" width="13.28515625" style="23" customWidth="1"/>
    <col min="15622" max="15858" width="9.140625" style="23"/>
    <col min="15859" max="15859" width="4.7109375" style="23" customWidth="1"/>
    <col min="15860" max="15860" width="9.140625" style="23"/>
    <col min="15861" max="15861" width="3.42578125" style="23" bestFit="1" customWidth="1"/>
    <col min="15862" max="15862" width="5.140625" style="23" customWidth="1"/>
    <col min="15863" max="15863" width="4" style="23" customWidth="1"/>
    <col min="15864" max="15864" width="8.28515625" style="23" customWidth="1"/>
    <col min="15865" max="15866" width="9.140625" style="23"/>
    <col min="15867" max="15867" width="2.42578125" style="23" customWidth="1"/>
    <col min="15868" max="15868" width="5.85546875" style="23" customWidth="1"/>
    <col min="15869" max="15869" width="2.85546875" style="23" customWidth="1"/>
    <col min="15870" max="15870" width="6" style="23" customWidth="1"/>
    <col min="15871" max="15874" width="0" style="23" hidden="1" customWidth="1"/>
    <col min="15875" max="15875" width="9.140625" style="23"/>
    <col min="15876" max="15876" width="14.28515625" style="23" customWidth="1"/>
    <col min="15877" max="15877" width="13.28515625" style="23" customWidth="1"/>
    <col min="15878" max="16114" width="9.140625" style="23"/>
    <col min="16115" max="16115" width="4.7109375" style="23" customWidth="1"/>
    <col min="16116" max="16116" width="9.140625" style="23"/>
    <col min="16117" max="16117" width="3.42578125" style="23" bestFit="1" customWidth="1"/>
    <col min="16118" max="16118" width="5.140625" style="23" customWidth="1"/>
    <col min="16119" max="16119" width="4" style="23" customWidth="1"/>
    <col min="16120" max="16120" width="8.28515625" style="23" customWidth="1"/>
    <col min="16121" max="16122" width="9.140625" style="23"/>
    <col min="16123" max="16123" width="2.42578125" style="23" customWidth="1"/>
    <col min="16124" max="16124" width="5.85546875" style="23" customWidth="1"/>
    <col min="16125" max="16125" width="2.85546875" style="23" customWidth="1"/>
    <col min="16126" max="16126" width="6" style="23" customWidth="1"/>
    <col min="16127" max="16130" width="0" style="23" hidden="1" customWidth="1"/>
    <col min="16131" max="16131" width="9.140625" style="23"/>
    <col min="16132" max="16132" width="14.28515625" style="23" customWidth="1"/>
    <col min="16133" max="16133" width="13.28515625" style="23" customWidth="1"/>
    <col min="16134" max="16384" width="9.140625" style="23"/>
  </cols>
  <sheetData>
    <row r="1" spans="1:64" s="21" customFormat="1" ht="21" customHeight="1" thickBot="1">
      <c r="A1" s="22"/>
      <c r="B1" s="22"/>
      <c r="G1" s="2" t="s">
        <v>0</v>
      </c>
      <c r="H1" s="1"/>
      <c r="I1" s="1"/>
      <c r="J1" s="57"/>
      <c r="AD1" s="94"/>
      <c r="AE1" s="20" t="s">
        <v>35</v>
      </c>
      <c r="AF1" s="20" t="s">
        <v>34</v>
      </c>
      <c r="AG1" s="20" t="s">
        <v>33</v>
      </c>
      <c r="AH1" s="60" t="s">
        <v>46</v>
      </c>
      <c r="AI1" s="60" t="s">
        <v>47</v>
      </c>
      <c r="AJ1" s="60" t="s">
        <v>45</v>
      </c>
      <c r="AK1" s="94"/>
      <c r="AL1" s="94"/>
      <c r="AM1" s="94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64" ht="15" customHeight="1" thickBot="1">
      <c r="G2" s="3" t="s">
        <v>1</v>
      </c>
      <c r="H2" s="4"/>
      <c r="I2" s="5"/>
      <c r="J2" s="58"/>
      <c r="K2" s="3" t="s">
        <v>2</v>
      </c>
      <c r="L2" s="4"/>
      <c r="M2" s="5"/>
      <c r="N2" s="99" t="s">
        <v>73</v>
      </c>
      <c r="O2" s="60"/>
      <c r="X2"/>
      <c r="Y2"/>
      <c r="Z2"/>
      <c r="AD2" s="60" t="s">
        <v>51</v>
      </c>
      <c r="AE2" s="96" t="e">
        <f>ACOS((AH2^2+AI2^2-AJ2^2)/(2*AH2*AI2))*180/PI()</f>
        <v>#DIV/0!</v>
      </c>
      <c r="AF2" s="96" t="e">
        <f>ACOS((AI2^2+AJ2^2-AH2^2)/(2*AI2*AJ2))*180/PI()</f>
        <v>#NUM!</v>
      </c>
      <c r="AG2" s="96" t="e">
        <f>ACOS((AH2^2+AJ2^2-AI2^2)/(2*AH2*AJ2))*180/PI()</f>
        <v>#DIV/0!</v>
      </c>
      <c r="AH2" s="95">
        <f>H6</f>
        <v>0</v>
      </c>
      <c r="AI2" s="95">
        <f>H7</f>
        <v>6</v>
      </c>
      <c r="AJ2" s="95">
        <f>H8</f>
        <v>9</v>
      </c>
    </row>
    <row r="3" spans="1:64" ht="15.75" customHeight="1">
      <c r="D3" s="26" t="s">
        <v>29</v>
      </c>
      <c r="F3" s="60" t="str">
        <f>IF(H3&gt;0,"H","x")</f>
        <v>x</v>
      </c>
      <c r="G3" s="6" t="s">
        <v>3</v>
      </c>
      <c r="H3" s="74">
        <f>Veelhoek!O12</f>
        <v>0</v>
      </c>
      <c r="I3" s="7" t="s">
        <v>4</v>
      </c>
      <c r="J3" s="20" t="s">
        <v>35</v>
      </c>
      <c r="K3" s="6" t="s">
        <v>3</v>
      </c>
      <c r="L3" s="77">
        <f>VLOOKUP($H$11,$AD$2:$AJ$23,2,FALSE)</f>
        <v>56.309932474020208</v>
      </c>
      <c r="M3" s="7" t="s">
        <v>4</v>
      </c>
      <c r="N3" s="100">
        <f>L3/24</f>
        <v>2.3462471864175085</v>
      </c>
      <c r="P3" s="62"/>
      <c r="X3"/>
      <c r="Y3"/>
      <c r="Z3"/>
      <c r="AC3"/>
      <c r="AD3" s="92" t="s">
        <v>52</v>
      </c>
      <c r="AE3" s="95">
        <f>H3</f>
        <v>0</v>
      </c>
      <c r="AF3" s="96">
        <f>ASIN(AH3*SIN(AE4*PI()/180)/AJ3)*180/PI()</f>
        <v>0</v>
      </c>
      <c r="AG3" s="96">
        <f>ASIN(AI3*SIN(AE4*PI()/180)/AJ3)*180/PI()</f>
        <v>0</v>
      </c>
      <c r="AH3" s="95">
        <f>H6</f>
        <v>0</v>
      </c>
      <c r="AI3" s="95">
        <f>H7</f>
        <v>6</v>
      </c>
      <c r="AJ3" s="96">
        <f>SQRT(AH3^2+AI3^2-2*(AH3*AI3*COS(AE3*PI()/180)))</f>
        <v>6</v>
      </c>
    </row>
    <row r="4" spans="1:64" ht="15.75">
      <c r="A4" s="23" t="s">
        <v>30</v>
      </c>
      <c r="B4" s="23" t="s">
        <v>31</v>
      </c>
      <c r="C4" s="24" t="e">
        <f>ASIN(2*((((x+y+z)/2)*(((x+y+z)/2)-x)*(((x+y+z)/2)-y)*(((x+y+z)/2)-z))^0.5/y)/z)*180/PI()</f>
        <v>#REF!</v>
      </c>
      <c r="D4" s="24" t="e">
        <f>IF(AND(C4=LARGE($C$4:$C$8,1),$C$10&lt;180),180-C4,C4)</f>
        <v>#REF!</v>
      </c>
      <c r="F4" s="60" t="str">
        <f>IF(H4&gt;0,"H","x")</f>
        <v>H</v>
      </c>
      <c r="G4" s="8" t="s">
        <v>5</v>
      </c>
      <c r="H4" s="75">
        <f>Veelhoek!O13</f>
        <v>90</v>
      </c>
      <c r="I4" s="9" t="s">
        <v>4</v>
      </c>
      <c r="J4" s="20" t="s">
        <v>34</v>
      </c>
      <c r="K4" s="8" t="s">
        <v>5</v>
      </c>
      <c r="L4" s="78">
        <f>VLOOKUP($H$11,$AD$2:$AJ$23,3,FALSE)</f>
        <v>90</v>
      </c>
      <c r="M4" s="9" t="s">
        <v>4</v>
      </c>
      <c r="N4" s="100">
        <f t="shared" ref="N4:N5" si="0">L4/24</f>
        <v>3.75</v>
      </c>
      <c r="P4" s="62"/>
      <c r="X4"/>
      <c r="Y4"/>
      <c r="Z4"/>
      <c r="AC4"/>
      <c r="AD4" s="92" t="s">
        <v>53</v>
      </c>
      <c r="AE4" s="95">
        <f>H3</f>
        <v>0</v>
      </c>
      <c r="AF4" s="96">
        <f>ASIN(ROUNDDOWN((AH4*SIN(AE4*PI()/180)/AJ4),4))*180/PI()</f>
        <v>0</v>
      </c>
      <c r="AG4" s="97">
        <f>180-AE4-AF4</f>
        <v>180</v>
      </c>
      <c r="AH4" s="95">
        <f>H6</f>
        <v>0</v>
      </c>
      <c r="AI4" s="96">
        <f>SQRT(AH4^2+AJ4^2-2*(AH4*AJ4)*(COS(AG4*PI()/180)))</f>
        <v>9</v>
      </c>
      <c r="AJ4" s="95">
        <f>H8</f>
        <v>9</v>
      </c>
    </row>
    <row r="5" spans="1:64" ht="15.75">
      <c r="A5" s="23"/>
      <c r="B5" s="23"/>
      <c r="C5" s="24"/>
      <c r="D5" s="24"/>
      <c r="F5" s="60" t="str">
        <f>IF(H5&gt;0,"H","x")</f>
        <v>x</v>
      </c>
      <c r="G5" s="8" t="s">
        <v>6</v>
      </c>
      <c r="H5" s="75">
        <f>Veelhoek!O14</f>
        <v>0</v>
      </c>
      <c r="I5" s="9" t="s">
        <v>4</v>
      </c>
      <c r="J5" s="20" t="s">
        <v>33</v>
      </c>
      <c r="K5" s="8" t="s">
        <v>6</v>
      </c>
      <c r="L5" s="78">
        <f>VLOOKUP($H$11,$AD$2:$AJ$23,4,FALSE)</f>
        <v>33.690067525979799</v>
      </c>
      <c r="M5" s="9" t="s">
        <v>4</v>
      </c>
      <c r="N5" s="100">
        <f t="shared" si="0"/>
        <v>1.4037528135824917</v>
      </c>
      <c r="P5" s="62"/>
      <c r="X5"/>
      <c r="Y5"/>
      <c r="Z5"/>
      <c r="AC5"/>
      <c r="AD5" s="92" t="s">
        <v>54</v>
      </c>
      <c r="AE5" s="95">
        <f>H3</f>
        <v>0</v>
      </c>
      <c r="AF5" s="97">
        <f>180-AE5-AG5</f>
        <v>180</v>
      </c>
      <c r="AG5" s="96">
        <f>ASIN(ROUNDDOWN(AI5*SIN(AE5*PI()/180)/AJ5,4))*180/PI()</f>
        <v>0</v>
      </c>
      <c r="AH5" s="96" t="e">
        <f>AI5*SIN(AF5*PI()/180)/SIN(AG5*PI()/180)</f>
        <v>#DIV/0!</v>
      </c>
      <c r="AI5" s="95">
        <f>H7</f>
        <v>6</v>
      </c>
      <c r="AJ5" s="95">
        <f>H8</f>
        <v>9</v>
      </c>
    </row>
    <row r="6" spans="1:64" ht="15">
      <c r="A6" s="23" t="s">
        <v>30</v>
      </c>
      <c r="B6" s="23" t="s">
        <v>32</v>
      </c>
      <c r="C6" s="24" t="e">
        <f>ASIN(2*((((x+y+z)/2)*(((x+y+z)/2)-x)*(((x+y+z)/2)-y)*(((x+y+z)/2)-z))^0.5)/x/z)*180/PI()</f>
        <v>#REF!</v>
      </c>
      <c r="D6" s="24" t="e">
        <f>IF(AND(C6=LARGE($C$4:$C$8,1),$C$10&lt;180),180-C6,C6)</f>
        <v>#REF!</v>
      </c>
      <c r="F6" s="60" t="str">
        <f>IF(H6&gt;0,"Z","x")</f>
        <v>x</v>
      </c>
      <c r="G6" s="8" t="s">
        <v>7</v>
      </c>
      <c r="H6" s="75">
        <f>Veelhoek!O15</f>
        <v>0</v>
      </c>
      <c r="I6" s="9" t="s">
        <v>8</v>
      </c>
      <c r="J6" s="60" t="s">
        <v>46</v>
      </c>
      <c r="K6" s="8" t="s">
        <v>7</v>
      </c>
      <c r="L6" s="78">
        <f>VLOOKUP($H$11,$AD$2:$AJ$23,5,FALSE)</f>
        <v>10.816653826391969</v>
      </c>
      <c r="M6" s="9" t="s">
        <v>8</v>
      </c>
      <c r="N6" s="98"/>
      <c r="P6" s="56"/>
      <c r="AC6"/>
      <c r="AD6" s="92" t="s">
        <v>55</v>
      </c>
      <c r="AE6" s="97" t="e">
        <f>180-AF6-AG6</f>
        <v>#DIV/0!</v>
      </c>
      <c r="AF6" s="95">
        <f>H4</f>
        <v>90</v>
      </c>
      <c r="AG6" s="96" t="e">
        <f>ASIN(ROUNDDOWN(AI6/AH6*SIN(AF6*PI()/180),4))*180/PI()</f>
        <v>#DIV/0!</v>
      </c>
      <c r="AH6" s="95">
        <f>AH2</f>
        <v>0</v>
      </c>
      <c r="AI6" s="95">
        <f>AI2</f>
        <v>6</v>
      </c>
      <c r="AJ6" s="96" t="e">
        <f>SQRT(AH6^2+AI6^2-2*(AH6*AI6*COS(AE6*PI()/180)))</f>
        <v>#DIV/0!</v>
      </c>
    </row>
    <row r="7" spans="1:64" ht="15">
      <c r="A7" s="23"/>
      <c r="B7" s="23"/>
      <c r="C7" s="24"/>
      <c r="D7" s="24"/>
      <c r="F7" s="60" t="str">
        <f>IF(H7&gt;0,"Z","x")</f>
        <v>Z</v>
      </c>
      <c r="G7" s="8" t="s">
        <v>9</v>
      </c>
      <c r="H7" s="75">
        <f>Veelhoek!O16</f>
        <v>6</v>
      </c>
      <c r="I7" s="9" t="s">
        <v>8</v>
      </c>
      <c r="J7" s="60" t="s">
        <v>47</v>
      </c>
      <c r="K7" s="8" t="s">
        <v>9</v>
      </c>
      <c r="L7" s="78">
        <f>VLOOKUP($H$11,$AD$2:$AJ$23,6,FALSE)</f>
        <v>6</v>
      </c>
      <c r="M7" s="9" t="s">
        <v>8</v>
      </c>
      <c r="N7" s="98"/>
      <c r="P7" s="56"/>
      <c r="AC7"/>
      <c r="AD7" s="92" t="s">
        <v>56</v>
      </c>
      <c r="AE7" s="96" t="e">
        <f>ASIN(AJ7/AH7*SIN(AF7*PI()/180))*180/PI()</f>
        <v>#DIV/0!</v>
      </c>
      <c r="AF7" s="95">
        <f>H4</f>
        <v>90</v>
      </c>
      <c r="AG7" s="96" t="e">
        <f>180-AE7-AF7</f>
        <v>#DIV/0!</v>
      </c>
      <c r="AH7" s="95">
        <f t="shared" ref="AH7" si="1">AH3</f>
        <v>0</v>
      </c>
      <c r="AI7" s="95" t="e">
        <f>AH7*SIN(AG7*PI()/180)/SIN(AF7*PI()/180)</f>
        <v>#DIV/0!</v>
      </c>
      <c r="AJ7" s="95">
        <f>H8</f>
        <v>9</v>
      </c>
    </row>
    <row r="8" spans="1:64" ht="13.5" thickBot="1">
      <c r="A8" s="23" t="s">
        <v>30</v>
      </c>
      <c r="B8" s="23" t="s">
        <v>36</v>
      </c>
      <c r="C8" s="24" t="e">
        <f>ASIN(2*((((x+y+z)/2)*(((x+y+z)/2)-x)*(((x+y+z)/2)-y)*(((x+y+z)/2)-z))^0.5)/x/y)*180/PI()</f>
        <v>#REF!</v>
      </c>
      <c r="D8" s="24" t="e">
        <f>IF(AND(C8=LARGE($C$4:$C$8,1),$C$10&lt;180),180-C8,C8)</f>
        <v>#REF!</v>
      </c>
      <c r="F8" s="60" t="str">
        <f>IF(H8&gt;0,"Z","x")</f>
        <v>Z</v>
      </c>
      <c r="G8" s="10" t="s">
        <v>10</v>
      </c>
      <c r="H8" s="76">
        <f>Veelhoek!O17</f>
        <v>9</v>
      </c>
      <c r="I8" s="11" t="s">
        <v>8</v>
      </c>
      <c r="J8" s="60" t="s">
        <v>45</v>
      </c>
      <c r="K8" s="8" t="s">
        <v>10</v>
      </c>
      <c r="L8" s="78">
        <f>VLOOKUP($H$11,$AD$2:$AJ$23,7,FALSE)</f>
        <v>9</v>
      </c>
      <c r="M8" s="9" t="s">
        <v>8</v>
      </c>
      <c r="N8" s="98"/>
      <c r="P8" s="56"/>
      <c r="AD8" s="60" t="s">
        <v>57</v>
      </c>
      <c r="AE8" s="96">
        <f>ASIN(AJ8/AH8*SIN(AF8*PI()/180))*180/PI()</f>
        <v>56.309932474020208</v>
      </c>
      <c r="AF8" s="95">
        <f>H4</f>
        <v>90</v>
      </c>
      <c r="AG8" s="96">
        <f>180-AE8-AF8</f>
        <v>33.690067525979799</v>
      </c>
      <c r="AH8" s="96">
        <f>SQRT(AI8^2+AJ8^2-2*(AI8*AJ8*COS(AF8*PI()/180)))</f>
        <v>10.816653826391969</v>
      </c>
      <c r="AI8" s="95">
        <f>H7</f>
        <v>6</v>
      </c>
      <c r="AJ8" s="95">
        <f t="shared" ref="AJ8" si="2">AJ4</f>
        <v>9</v>
      </c>
    </row>
    <row r="9" spans="1:64" ht="15.75" thickBot="1">
      <c r="A9" s="23"/>
      <c r="B9" s="23"/>
      <c r="C9" s="24"/>
      <c r="D9" s="24"/>
      <c r="G9"/>
      <c r="H9"/>
      <c r="I9"/>
      <c r="J9" s="56"/>
      <c r="K9" s="10" t="s">
        <v>11</v>
      </c>
      <c r="L9" s="79">
        <f>0.5*L6*L8*SIN(PI()*L5/180)</f>
        <v>27.000000000000011</v>
      </c>
      <c r="M9" s="11" t="s">
        <v>12</v>
      </c>
      <c r="N9" s="98"/>
      <c r="O9" s="19"/>
      <c r="P9"/>
      <c r="X9" s="61"/>
      <c r="Y9" s="61"/>
      <c r="AD9" s="60" t="s">
        <v>58</v>
      </c>
      <c r="AE9" s="96">
        <f>180-AF9-AG9</f>
        <v>180</v>
      </c>
      <c r="AF9" s="96">
        <f>ASIN(ROUNDUP(AH9/AI9*SIN(AG9*PI()/180),4))*180/PI()</f>
        <v>0</v>
      </c>
      <c r="AG9" s="95">
        <f>H5</f>
        <v>0</v>
      </c>
      <c r="AH9" s="95">
        <f>H6</f>
        <v>0</v>
      </c>
      <c r="AI9" s="95">
        <f>AI5</f>
        <v>6</v>
      </c>
      <c r="AJ9" s="95">
        <f>SQRT(AI9^2+AH9^2-2*AI9*AH9*COS(AE9*PI()/180))</f>
        <v>6</v>
      </c>
    </row>
    <row r="10" spans="1:64" ht="15">
      <c r="A10" s="23"/>
      <c r="B10" s="23"/>
      <c r="C10" s="24" t="e">
        <f>SUM(C4:C8)</f>
        <v>#REF!</v>
      </c>
      <c r="D10" s="24" t="e">
        <f>SUM(D4:D8)</f>
        <v>#REF!</v>
      </c>
      <c r="G10" s="12" t="s">
        <v>16</v>
      </c>
      <c r="H10" s="13"/>
      <c r="I10" s="14"/>
      <c r="O10" s="19"/>
      <c r="P10"/>
      <c r="Q10"/>
      <c r="R10"/>
      <c r="S10"/>
      <c r="U10" s="82"/>
      <c r="V10" s="82"/>
      <c r="W10" s="82"/>
      <c r="AD10" s="60" t="s">
        <v>59</v>
      </c>
      <c r="AE10" s="96">
        <f>180-AF10-AG10</f>
        <v>180</v>
      </c>
      <c r="AF10" s="96">
        <f>ASIN(ROUNDUP(AH10/AI10*SIN(AG10*PI()/180),4))*180/PI()</f>
        <v>0</v>
      </c>
      <c r="AG10" s="95">
        <f>H5</f>
        <v>0</v>
      </c>
      <c r="AH10" s="95">
        <f t="shared" ref="AH10" si="3">AH6</f>
        <v>0</v>
      </c>
      <c r="AI10" s="96">
        <f>SQRT(AH10^2+AJ10^2-2*(AH10*AJ10)*(COS(AG10*PI()/180)))</f>
        <v>9</v>
      </c>
      <c r="AJ10" s="95">
        <f>H8</f>
        <v>9</v>
      </c>
    </row>
    <row r="11" spans="1:64" ht="15.75" thickBot="1">
      <c r="A11" s="23"/>
      <c r="B11" s="23"/>
      <c r="C11" s="24"/>
      <c r="D11" s="24"/>
      <c r="G11" s="15" t="s">
        <v>19</v>
      </c>
      <c r="H11" s="170" t="str">
        <f>CONCATENATE(F3,F4,F5,F6,F7,F8)</f>
        <v>xHxxZZ</v>
      </c>
      <c r="I11" s="171"/>
      <c r="O11" s="19"/>
      <c r="P11"/>
      <c r="Q11"/>
      <c r="R11"/>
      <c r="S11"/>
      <c r="X11" s="82"/>
      <c r="Y11" s="82"/>
      <c r="Z11" s="82"/>
      <c r="AA11" s="82"/>
      <c r="AB11" s="82"/>
      <c r="AC11" s="82"/>
      <c r="AD11" s="60" t="s">
        <v>60</v>
      </c>
      <c r="AE11" s="96">
        <f>ASIN(AJ11/AI11*SIN(AG11*PI()/180))*180/PI()</f>
        <v>0</v>
      </c>
      <c r="AF11" s="96">
        <f>180-AE11-AG11</f>
        <v>180</v>
      </c>
      <c r="AG11" s="95">
        <f>H5</f>
        <v>0</v>
      </c>
      <c r="AH11" s="96">
        <f>SQRT(AI11^2+AJ11^2-2*(AI11*AJ11*COS(AF11*PI()/180)))</f>
        <v>15</v>
      </c>
      <c r="AI11" s="95">
        <f>H7</f>
        <v>6</v>
      </c>
      <c r="AJ11" s="95">
        <f t="shared" ref="AJ11" si="4">AJ7</f>
        <v>9</v>
      </c>
    </row>
    <row r="12" spans="1:64" ht="15.75" thickBot="1">
      <c r="A12" s="23" t="e">
        <f>SUM(#REF!*#REF!)</f>
        <v>#REF!</v>
      </c>
      <c r="B12" s="23" t="e">
        <f>SUM(#REF!/2)</f>
        <v>#REF!</v>
      </c>
      <c r="C12" s="23" t="e">
        <f>SUM(B12*B12)</f>
        <v>#REF!</v>
      </c>
      <c r="D12" s="23" t="e">
        <f>SUM(A12+C12)</f>
        <v>#REF!</v>
      </c>
      <c r="L12" s="64" t="s">
        <v>41</v>
      </c>
      <c r="O12" s="19"/>
      <c r="P12"/>
      <c r="Q12"/>
      <c r="R12"/>
      <c r="S12"/>
      <c r="X12" s="82"/>
      <c r="Y12" s="82"/>
      <c r="Z12" s="83"/>
      <c r="AA12" s="83"/>
      <c r="AB12" s="83"/>
      <c r="AC12" s="83"/>
      <c r="AD12" s="60" t="s">
        <v>61</v>
      </c>
      <c r="AE12" s="95">
        <f>H3</f>
        <v>0</v>
      </c>
      <c r="AF12" s="95">
        <f>H4</f>
        <v>90</v>
      </c>
      <c r="AG12" s="95">
        <f>180-AE12-AF12</f>
        <v>90</v>
      </c>
      <c r="AH12" s="95">
        <f>H6</f>
        <v>0</v>
      </c>
      <c r="AI12" s="96">
        <f>AH12*SIN(AG12*PI()/180)/SIN(AF12*PI()/180)</f>
        <v>0</v>
      </c>
      <c r="AJ12" s="95">
        <f>SQRT(AI12^2+AH12^2-2*AI12*AH12*COS(AE12*PI()/180))</f>
        <v>0</v>
      </c>
    </row>
    <row r="13" spans="1:64" ht="15.75" thickBot="1">
      <c r="A13" s="23"/>
      <c r="B13" s="23"/>
      <c r="C13" s="24"/>
      <c r="D13" s="24"/>
      <c r="G13" s="172" t="s">
        <v>26</v>
      </c>
      <c r="H13" s="173"/>
      <c r="I13" s="174"/>
      <c r="J13" s="19"/>
      <c r="L13" s="71" t="s">
        <v>42</v>
      </c>
      <c r="M13" s="118" t="s">
        <v>90</v>
      </c>
      <c r="N13" s="19"/>
      <c r="O13" s="19"/>
      <c r="P13"/>
      <c r="Q13"/>
      <c r="R13"/>
      <c r="S13"/>
      <c r="X13" s="82"/>
      <c r="Y13" s="82"/>
      <c r="Z13" s="83"/>
      <c r="AA13" s="83"/>
      <c r="AB13" s="83"/>
      <c r="AC13" s="83"/>
      <c r="AD13" s="60" t="s">
        <v>63</v>
      </c>
      <c r="AE13" s="95">
        <f>AE12</f>
        <v>0</v>
      </c>
      <c r="AF13" s="95">
        <f>AF12</f>
        <v>90</v>
      </c>
      <c r="AG13" s="95">
        <f t="shared" ref="AG13:AG14" si="5">180-AE13-AF13</f>
        <v>90</v>
      </c>
      <c r="AH13" s="96">
        <f>AI13*SIN(AF13*PI()/180)/SIN(AG13*PI()/180)</f>
        <v>6</v>
      </c>
      <c r="AI13" s="95">
        <f>H7</f>
        <v>6</v>
      </c>
      <c r="AJ13" s="95">
        <f>SQRT(AI13^2+AH13^2-2*AI13*AH13*COS(AE13*PI()/180))</f>
        <v>0</v>
      </c>
    </row>
    <row r="14" spans="1:64" ht="15">
      <c r="A14" s="23"/>
      <c r="B14" s="23"/>
      <c r="C14" s="24"/>
      <c r="D14" s="24"/>
      <c r="G14" s="85"/>
      <c r="H14" s="86"/>
      <c r="I14" s="87"/>
      <c r="J14" s="19"/>
      <c r="L14" s="72" t="s">
        <v>43</v>
      </c>
      <c r="M14" s="118" t="s">
        <v>90</v>
      </c>
      <c r="N14" s="19"/>
      <c r="O14" s="19"/>
      <c r="P14"/>
      <c r="Q14"/>
      <c r="R14"/>
      <c r="S14"/>
      <c r="X14" s="82"/>
      <c r="Y14" s="82"/>
      <c r="Z14" s="83"/>
      <c r="AA14" s="83"/>
      <c r="AB14" s="83"/>
      <c r="AC14" s="83"/>
      <c r="AD14" s="60" t="s">
        <v>62</v>
      </c>
      <c r="AE14" s="95">
        <f>AE13</f>
        <v>0</v>
      </c>
      <c r="AF14" s="95">
        <f>AF13</f>
        <v>90</v>
      </c>
      <c r="AG14" s="95">
        <f t="shared" si="5"/>
        <v>90</v>
      </c>
      <c r="AH14" s="96" t="e">
        <f>AJ14*SIN(AF14*PI()/180)/SIN(AE14*PI()/180)</f>
        <v>#DIV/0!</v>
      </c>
      <c r="AI14" s="96" t="e">
        <f>AH14*SIN(AG14*PI()/180)/SIN(AF14*PI()/180)</f>
        <v>#DIV/0!</v>
      </c>
      <c r="AJ14" s="95">
        <f>H8</f>
        <v>9</v>
      </c>
    </row>
    <row r="15" spans="1:64" ht="15">
      <c r="A15" s="23"/>
      <c r="B15" s="23"/>
      <c r="C15" s="24"/>
      <c r="D15" s="24"/>
      <c r="F15" s="25"/>
      <c r="G15" s="88"/>
      <c r="H15" s="89"/>
      <c r="I15" s="90"/>
      <c r="J15" s="19"/>
      <c r="K15" s="63" t="s">
        <v>37</v>
      </c>
      <c r="L15" s="73" t="s">
        <v>44</v>
      </c>
      <c r="M15" s="118" t="s">
        <v>91</v>
      </c>
      <c r="N15" s="19"/>
      <c r="O15" s="19"/>
      <c r="P15" s="19"/>
      <c r="Q15" s="1"/>
      <c r="R15" s="1"/>
      <c r="S15" s="1"/>
      <c r="X15" s="82"/>
      <c r="Y15" s="82"/>
      <c r="Z15" s="83"/>
      <c r="AA15" s="83"/>
      <c r="AB15" s="83"/>
      <c r="AC15" s="83"/>
      <c r="AD15" s="60" t="s">
        <v>64</v>
      </c>
      <c r="AE15" s="95">
        <f>AE14</f>
        <v>0</v>
      </c>
      <c r="AF15" s="95">
        <f>180-AE15-AG15</f>
        <v>180</v>
      </c>
      <c r="AG15" s="95">
        <f>H5</f>
        <v>0</v>
      </c>
      <c r="AH15" s="95">
        <f>H6</f>
        <v>0</v>
      </c>
      <c r="AI15" s="96">
        <f>AH15*SIN(AG15*PI()/180)/SIN(AF15*PI()/180)</f>
        <v>0</v>
      </c>
      <c r="AJ15" s="95">
        <f>SQRT(AI15^2+AH15^2-2*AI15*AH15*COS(AE15*PI()/180))</f>
        <v>0</v>
      </c>
    </row>
    <row r="16" spans="1:64" ht="15.75" thickBot="1">
      <c r="A16" s="23"/>
      <c r="B16" s="23"/>
      <c r="C16" s="24"/>
      <c r="D16" s="24"/>
      <c r="F16" s="25"/>
      <c r="G16" s="88"/>
      <c r="H16" s="89"/>
      <c r="I16" s="90"/>
      <c r="J16" s="19"/>
      <c r="K16" s="65" t="s">
        <v>39</v>
      </c>
      <c r="L16" s="66"/>
      <c r="M16" s="19"/>
      <c r="N16" s="19"/>
      <c r="O16" s="19"/>
      <c r="P16" s="19"/>
      <c r="X16" s="82"/>
      <c r="Y16" s="82"/>
      <c r="Z16" s="83"/>
      <c r="AA16" s="83"/>
      <c r="AB16" s="83"/>
      <c r="AC16" s="83"/>
      <c r="AD16" s="60" t="s">
        <v>65</v>
      </c>
      <c r="AE16" s="95">
        <f t="shared" ref="AE16:AE17" si="6">AE15</f>
        <v>0</v>
      </c>
      <c r="AF16" s="95">
        <f t="shared" ref="AF16:AF17" si="7">180-AE16-AG16</f>
        <v>180</v>
      </c>
      <c r="AG16" s="95">
        <f>AG15</f>
        <v>0</v>
      </c>
      <c r="AH16" s="96" t="e">
        <f>AI16*SIN(AF16*PI()/180)/SIN(AG16*PI()/180)</f>
        <v>#DIV/0!</v>
      </c>
      <c r="AI16" s="95">
        <f>H7</f>
        <v>6</v>
      </c>
      <c r="AJ16" s="95" t="e">
        <f>SQRT(AI16^2+AH16^2-2*AI16*AH16*COS(AE16*PI()/180))</f>
        <v>#DIV/0!</v>
      </c>
    </row>
    <row r="17" spans="1:74" ht="16.5" thickBot="1">
      <c r="A17" s="23"/>
      <c r="B17" s="23"/>
      <c r="C17" s="24"/>
      <c r="D17" s="24"/>
      <c r="F17" s="25"/>
      <c r="G17" s="88"/>
      <c r="H17" s="80" t="s">
        <v>27</v>
      </c>
      <c r="I17" s="17">
        <f>L6*L7*L8/SQRT((L6+L7+L8)*(-L6+L7+L8)*(L6-L7+L8)*(L6+L7-L8))</f>
        <v>5.4083269131959835</v>
      </c>
      <c r="J17" s="19"/>
      <c r="K17" s="67" t="s">
        <v>40</v>
      </c>
      <c r="L17" s="68"/>
      <c r="M17" s="19"/>
      <c r="N17" s="19"/>
      <c r="O17" s="19"/>
      <c r="P17" s="19"/>
      <c r="U17" s="82"/>
      <c r="V17" s="82"/>
      <c r="W17" s="82"/>
      <c r="X17" s="82"/>
      <c r="Y17" s="82"/>
      <c r="Z17" s="82"/>
      <c r="AA17" s="82"/>
      <c r="AB17" s="82"/>
      <c r="AC17" s="82"/>
      <c r="AD17" s="60" t="s">
        <v>66</v>
      </c>
      <c r="AE17" s="95">
        <f t="shared" si="6"/>
        <v>0</v>
      </c>
      <c r="AF17" s="95">
        <f t="shared" si="7"/>
        <v>180</v>
      </c>
      <c r="AG17" s="95">
        <f>AG16</f>
        <v>0</v>
      </c>
      <c r="AH17" s="96" t="e">
        <f>AJ17*SIN(AF17*PI()/180)/SIN(AE17*PI()/180)</f>
        <v>#DIV/0!</v>
      </c>
      <c r="AI17" s="95" t="e">
        <f>AH17*SIN(AG17*PI()/180)/SIN(AF17*PI()/180)</f>
        <v>#DIV/0!</v>
      </c>
      <c r="AJ17" s="95">
        <f>H8</f>
        <v>9</v>
      </c>
    </row>
    <row r="18" spans="1:74" ht="16.5" thickBot="1">
      <c r="A18" s="23"/>
      <c r="B18" s="23"/>
      <c r="C18" s="24"/>
      <c r="D18" s="24"/>
      <c r="F18" s="25"/>
      <c r="G18" s="91"/>
      <c r="H18" s="81" t="s">
        <v>28</v>
      </c>
      <c r="I18" s="17">
        <f>I17*2</f>
        <v>10.816653826391967</v>
      </c>
      <c r="J18" s="19"/>
      <c r="K18" s="69" t="s">
        <v>38</v>
      </c>
      <c r="L18" s="70"/>
      <c r="M18" s="19"/>
      <c r="N18" s="19"/>
      <c r="O18" s="19"/>
      <c r="P18" s="19"/>
      <c r="T18" s="56"/>
      <c r="U18" s="82"/>
      <c r="V18" s="82"/>
      <c r="W18" s="82"/>
      <c r="Y18" s="82"/>
      <c r="Z18" s="82"/>
      <c r="AA18" s="82"/>
      <c r="AB18" s="82"/>
      <c r="AC18" s="82"/>
      <c r="AD18" s="60" t="s">
        <v>67</v>
      </c>
      <c r="AE18" s="95">
        <f>180-AF18-AG18</f>
        <v>90</v>
      </c>
      <c r="AF18" s="95">
        <f>H4</f>
        <v>90</v>
      </c>
      <c r="AG18" s="95">
        <f>H5</f>
        <v>0</v>
      </c>
      <c r="AH18" s="95">
        <f>H6</f>
        <v>0</v>
      </c>
      <c r="AI18" s="96">
        <f>AH18*SIN(AG18*PI()/180)/SIN(AF18*PI()/180)</f>
        <v>0</v>
      </c>
      <c r="AJ18" s="95">
        <f>SQRT(AI18^2+AH18^2-2*AI18*AH18*COS(AE18*PI()/180))</f>
        <v>0</v>
      </c>
    </row>
    <row r="19" spans="1:74" ht="15.75" thickBot="1">
      <c r="A19" s="23"/>
      <c r="B19" s="23"/>
      <c r="C19" s="24"/>
      <c r="D19" s="24"/>
      <c r="F19" s="25"/>
      <c r="G19" s="25"/>
      <c r="H19" s="25"/>
      <c r="I19" s="25"/>
      <c r="J19" s="19"/>
      <c r="K19" s="19"/>
      <c r="L19" s="19"/>
      <c r="M19" s="19"/>
      <c r="N19" s="19"/>
      <c r="O19" s="19"/>
      <c r="P19" s="19"/>
      <c r="U19" s="82"/>
      <c r="V19" s="82"/>
      <c r="W19" s="82"/>
      <c r="X19" s="82"/>
      <c r="Y19" s="82"/>
      <c r="Z19" s="82"/>
      <c r="AA19" s="82"/>
      <c r="AB19" s="82"/>
      <c r="AC19" s="82"/>
      <c r="AD19" s="60" t="s">
        <v>68</v>
      </c>
      <c r="AE19" s="95">
        <f t="shared" ref="AE19:AE20" si="8">180-AF19-AG19</f>
        <v>90</v>
      </c>
      <c r="AF19" s="95">
        <f>AF18</f>
        <v>90</v>
      </c>
      <c r="AG19" s="95">
        <f>AG18</f>
        <v>0</v>
      </c>
      <c r="AH19" s="96" t="e">
        <f>AI19*SIN(AF19*PI()/180)/SIN(AG19*PI()/180)</f>
        <v>#DIV/0!</v>
      </c>
      <c r="AI19" s="95">
        <f>H7</f>
        <v>6</v>
      </c>
      <c r="AJ19" s="96" t="e">
        <f>SQRT(AH19^2+AI19^2-2*(AH19*AI19*COS(AE19*PI()/180)))</f>
        <v>#DIV/0!</v>
      </c>
    </row>
    <row r="20" spans="1:74" ht="15.75" thickBot="1">
      <c r="A20" s="23"/>
      <c r="B20" s="23"/>
      <c r="C20" s="24"/>
      <c r="D20" s="24"/>
      <c r="F20" s="25"/>
      <c r="G20" s="27" t="s">
        <v>13</v>
      </c>
      <c r="H20" s="28"/>
      <c r="I20" s="29"/>
      <c r="J20" s="19"/>
      <c r="K20" s="19"/>
      <c r="O20" s="19"/>
      <c r="T20" s="59"/>
      <c r="U20" s="84"/>
      <c r="V20" s="84"/>
      <c r="W20" s="84"/>
      <c r="X20" s="82"/>
      <c r="Y20" s="82"/>
      <c r="Z20" s="82"/>
      <c r="AA20" s="82"/>
      <c r="AB20" s="82"/>
      <c r="AC20" s="82"/>
      <c r="AD20" s="60" t="s">
        <v>69</v>
      </c>
      <c r="AE20" s="95">
        <f t="shared" si="8"/>
        <v>90</v>
      </c>
      <c r="AF20" s="95">
        <f>AF19</f>
        <v>90</v>
      </c>
      <c r="AG20" s="95">
        <f>AG19</f>
        <v>0</v>
      </c>
      <c r="AH20" s="96">
        <f>AJ20*SIN(AF20*PI()/180)/SIN(AE20*PI()/180)</f>
        <v>9</v>
      </c>
      <c r="AI20" s="95">
        <f>AH20*SIN(AG20*PI()/180)/SIN(AF20*PI()/180)</f>
        <v>0</v>
      </c>
      <c r="AJ20" s="95">
        <f>H8</f>
        <v>9</v>
      </c>
    </row>
    <row r="21" spans="1:74" ht="15">
      <c r="A21" s="23"/>
      <c r="B21" s="23"/>
      <c r="C21" s="24"/>
      <c r="D21" s="24"/>
      <c r="F21" s="25"/>
      <c r="G21" s="30" t="s">
        <v>14</v>
      </c>
      <c r="H21" s="31">
        <v>0</v>
      </c>
      <c r="I21" s="32" t="s">
        <v>8</v>
      </c>
      <c r="J21" s="19"/>
      <c r="K21"/>
      <c r="L21" s="60" t="s">
        <v>50</v>
      </c>
      <c r="M21" s="60"/>
      <c r="N21" s="60"/>
      <c r="O21" s="19"/>
      <c r="S21" s="1"/>
      <c r="T21" s="59"/>
      <c r="U21" s="84"/>
      <c r="V21" s="84"/>
      <c r="W21" s="84"/>
      <c r="X21" s="82"/>
      <c r="Y21" s="82"/>
      <c r="Z21" s="82"/>
      <c r="AA21" s="82"/>
      <c r="AB21" s="82"/>
      <c r="AC21" s="82"/>
      <c r="AD21" s="60" t="s">
        <v>71</v>
      </c>
      <c r="AE21" s="95">
        <f>H3</f>
        <v>0</v>
      </c>
      <c r="AF21" s="95">
        <f>H4</f>
        <v>90</v>
      </c>
      <c r="AG21" s="95">
        <f>H5</f>
        <v>0</v>
      </c>
      <c r="AH21" s="96">
        <f>H6</f>
        <v>0</v>
      </c>
      <c r="AI21" s="96">
        <f>AH21*SIN(AG21*PI()/180)/SIN(AF21*PI()/180)</f>
        <v>0</v>
      </c>
      <c r="AJ21" s="95">
        <f>SQRT(AI21^2+AH21^2-2*AI21*AH21*COS(AE21*PI()/180))</f>
        <v>0</v>
      </c>
    </row>
    <row r="22" spans="1:74" ht="15.75" thickBot="1">
      <c r="A22" s="23"/>
      <c r="B22" s="23"/>
      <c r="C22" s="24"/>
      <c r="D22" s="24"/>
      <c r="F22" s="25"/>
      <c r="G22" s="33" t="s">
        <v>15</v>
      </c>
      <c r="H22" s="34">
        <v>0</v>
      </c>
      <c r="I22" s="35" t="s">
        <v>8</v>
      </c>
      <c r="J22" s="19"/>
      <c r="K22"/>
      <c r="O22" s="19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 t="s">
        <v>72</v>
      </c>
      <c r="AE22" s="95">
        <f>H3</f>
        <v>0</v>
      </c>
      <c r="AF22" s="95">
        <f>H4</f>
        <v>90</v>
      </c>
      <c r="AG22" s="95">
        <f>H5</f>
        <v>0</v>
      </c>
      <c r="AH22" s="96" t="e">
        <f>AI22*SIN(AF22*PI()/180)/SIN(AG22*PI()/180)</f>
        <v>#DIV/0!</v>
      </c>
      <c r="AI22" s="95">
        <f>H7</f>
        <v>6</v>
      </c>
      <c r="AJ22" s="95" t="e">
        <f>SQRT(AI22^2+AH22^2-2*AI22*AH22*COS(AE22*PI()/180))</f>
        <v>#DIV/0!</v>
      </c>
    </row>
    <row r="23" spans="1:74" ht="15.75" thickBot="1">
      <c r="F23" s="25"/>
      <c r="G23" s="36"/>
      <c r="H23" s="36"/>
      <c r="I23" s="36"/>
      <c r="J23" s="19"/>
      <c r="K23" s="20"/>
      <c r="L23" s="82"/>
      <c r="M23" s="82"/>
      <c r="N23" s="82"/>
      <c r="O23" s="19"/>
      <c r="S23" s="92"/>
      <c r="T23" s="92"/>
      <c r="U23" s="92"/>
      <c r="V23" s="92"/>
      <c r="W23" s="92"/>
      <c r="X23" s="60"/>
      <c r="Y23" s="60"/>
      <c r="Z23" s="60"/>
      <c r="AA23" s="60"/>
      <c r="AB23" s="60"/>
      <c r="AC23" s="60"/>
      <c r="AD23" s="60" t="s">
        <v>70</v>
      </c>
      <c r="AE23" s="95">
        <f>H3</f>
        <v>0</v>
      </c>
      <c r="AF23" s="95">
        <f>H4</f>
        <v>90</v>
      </c>
      <c r="AG23" s="95">
        <f>H5</f>
        <v>0</v>
      </c>
      <c r="AH23" s="96" t="e">
        <f t="shared" ref="AH23" si="9">AJ23*SIN(AF23*PI()/180)/SIN(AE23*PI()/180)</f>
        <v>#DIV/0!</v>
      </c>
      <c r="AI23" s="95" t="e">
        <f t="shared" ref="AI23" si="10">AH23*SIN(AG23*PI()/180)/SIN(AF23*PI()/180)</f>
        <v>#DIV/0!</v>
      </c>
      <c r="AJ23" s="95">
        <f>H8</f>
        <v>9</v>
      </c>
    </row>
    <row r="24" spans="1:74" ht="15">
      <c r="F24" s="25"/>
      <c r="G24" s="37" t="s">
        <v>13</v>
      </c>
      <c r="H24" s="38"/>
      <c r="I24" s="39"/>
      <c r="J24" s="19"/>
      <c r="K24" s="19"/>
      <c r="L24" s="19"/>
      <c r="M24" s="19"/>
      <c r="N24" s="19"/>
      <c r="O24" s="19"/>
      <c r="P24" s="19"/>
      <c r="Q24" s="19"/>
      <c r="R24" s="19"/>
      <c r="S24" s="92"/>
      <c r="T24" s="92"/>
      <c r="U24" s="92"/>
      <c r="V24" s="92"/>
      <c r="W24" s="92"/>
      <c r="X24" s="60"/>
      <c r="Y24" s="60"/>
      <c r="Z24" s="60"/>
      <c r="AA24" s="60"/>
      <c r="AB24" s="60"/>
      <c r="AC24" s="60"/>
    </row>
    <row r="25" spans="1:74" ht="15.75" thickBot="1">
      <c r="F25" s="25"/>
      <c r="G25" s="40"/>
      <c r="H25" s="41" t="s">
        <v>17</v>
      </c>
      <c r="I25" s="42" t="s">
        <v>18</v>
      </c>
      <c r="J25" s="19"/>
      <c r="K25" s="19"/>
      <c r="L25" s="19"/>
      <c r="M25" s="19"/>
      <c r="N25" s="19"/>
      <c r="O25" s="19"/>
      <c r="P25" s="19"/>
      <c r="Q25" s="1"/>
      <c r="S25" s="92"/>
      <c r="T25" s="92"/>
      <c r="U25" s="92"/>
      <c r="V25" s="92"/>
      <c r="W25" s="92"/>
      <c r="X25" s="60"/>
      <c r="Y25" s="60"/>
      <c r="Z25" s="60"/>
      <c r="AA25" s="60"/>
      <c r="AB25" s="60"/>
      <c r="AC25" s="60"/>
    </row>
    <row r="26" spans="1:74" ht="15">
      <c r="F26" s="25"/>
      <c r="G26" s="43" t="s">
        <v>20</v>
      </c>
      <c r="H26" s="44">
        <f>H21</f>
        <v>0</v>
      </c>
      <c r="I26" s="45">
        <f>H22+0.01</f>
        <v>0.01</v>
      </c>
      <c r="J26" s="19"/>
      <c r="K26" s="19"/>
      <c r="L26" s="19"/>
      <c r="M26" s="19"/>
      <c r="N26" s="19"/>
      <c r="O26" s="19"/>
      <c r="P26" s="19"/>
      <c r="Q26" s="1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7" spans="1:74">
      <c r="F27" s="18"/>
      <c r="G27" s="46" t="s">
        <v>21</v>
      </c>
      <c r="H27" s="47">
        <f>L6+H26</f>
        <v>10.816653826391969</v>
      </c>
      <c r="I27" s="48">
        <f>I26</f>
        <v>0.01</v>
      </c>
      <c r="J27" s="19"/>
      <c r="K27" s="19"/>
      <c r="L27" s="19"/>
      <c r="M27" s="60"/>
      <c r="N27" s="60"/>
      <c r="O27" s="60"/>
      <c r="P27" s="19"/>
      <c r="Q27" s="1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BM27" s="82"/>
      <c r="BN27" s="82"/>
      <c r="BO27" s="82"/>
      <c r="BP27" s="82"/>
      <c r="BQ27" s="82"/>
      <c r="BR27" s="82"/>
      <c r="BS27" s="82"/>
      <c r="BT27" s="82"/>
      <c r="BU27" s="82"/>
      <c r="BV27" s="82"/>
    </row>
    <row r="28" spans="1:74">
      <c r="F28" s="18"/>
      <c r="G28" s="49" t="s">
        <v>22</v>
      </c>
      <c r="H28" s="50">
        <f>H27</f>
        <v>10.816653826391969</v>
      </c>
      <c r="I28" s="51">
        <f>I27</f>
        <v>0.01</v>
      </c>
      <c r="J28" s="19"/>
      <c r="K28" s="19"/>
      <c r="L28" s="19"/>
      <c r="M28" s="60"/>
      <c r="N28" s="60"/>
      <c r="O28" s="60"/>
      <c r="S28" s="82"/>
      <c r="T28" s="56"/>
      <c r="U28" s="82"/>
      <c r="V28" s="82"/>
      <c r="W28" s="82"/>
      <c r="X28" s="82"/>
      <c r="Y28" s="82"/>
      <c r="Z28" s="82"/>
      <c r="AA28" s="82"/>
      <c r="AB28" s="82"/>
      <c r="AC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>
      <c r="C29" s="55"/>
      <c r="D29" s="55"/>
      <c r="E29" s="55"/>
      <c r="F29" s="18"/>
      <c r="G29" s="46" t="s">
        <v>23</v>
      </c>
      <c r="H29" s="47">
        <f>COS(PI()*(180-L3)/180)*L7+L6+H26</f>
        <v>7.4884526490405934</v>
      </c>
      <c r="I29" s="48">
        <f>SIN(PI()*(180-L3)/180)*L7+I26</f>
        <v>5.0023017660270614</v>
      </c>
      <c r="J29" s="19"/>
      <c r="K29" s="19"/>
      <c r="L29" s="19"/>
      <c r="M29" s="60"/>
      <c r="N29" s="60"/>
      <c r="R29" s="60"/>
      <c r="S29" s="82"/>
      <c r="T29" s="56"/>
      <c r="U29" s="82"/>
      <c r="V29" s="82"/>
      <c r="W29" s="82"/>
      <c r="X29" s="82"/>
      <c r="Y29" s="82"/>
      <c r="Z29" s="82"/>
      <c r="AA29" s="82"/>
      <c r="AB29" s="82"/>
      <c r="AC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</row>
    <row r="30" spans="1:74">
      <c r="G30" s="49" t="s">
        <v>24</v>
      </c>
      <c r="H30" s="50">
        <f>H29</f>
        <v>7.4884526490405934</v>
      </c>
      <c r="I30" s="51">
        <f>I29</f>
        <v>5.0023017660270614</v>
      </c>
      <c r="J30" s="56" t="s">
        <v>48</v>
      </c>
      <c r="K30" s="82"/>
      <c r="L30" s="82"/>
      <c r="M30" s="82"/>
      <c r="N30" s="82" t="s">
        <v>49</v>
      </c>
      <c r="R30" s="60"/>
      <c r="S30" s="82"/>
      <c r="T30" s="56"/>
      <c r="U30" s="82"/>
      <c r="V30" s="82"/>
      <c r="W30" s="82"/>
      <c r="X30" s="82"/>
      <c r="Y30" s="82"/>
      <c r="Z30" s="82"/>
      <c r="AA30" s="82"/>
      <c r="AB30" s="82"/>
      <c r="AC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</row>
    <row r="31" spans="1:74" ht="13.5" thickBot="1">
      <c r="G31" s="52" t="s">
        <v>25</v>
      </c>
      <c r="H31" s="53">
        <f>H26</f>
        <v>0</v>
      </c>
      <c r="I31" s="54">
        <f>I26</f>
        <v>0.01</v>
      </c>
      <c r="M31" s="82"/>
      <c r="N31" s="82"/>
      <c r="Q31" s="60"/>
      <c r="R31" s="60"/>
      <c r="S31" s="82"/>
      <c r="T31" s="56"/>
      <c r="U31" s="82"/>
      <c r="V31" s="82"/>
      <c r="W31" s="82"/>
      <c r="X31" s="82"/>
      <c r="Y31" s="82"/>
      <c r="Z31" s="82"/>
      <c r="AA31" s="82"/>
      <c r="AB31" s="82"/>
      <c r="AC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</row>
    <row r="32" spans="1:74">
      <c r="M32" s="82"/>
      <c r="N32" s="82"/>
      <c r="O32" s="82"/>
      <c r="P32" s="82"/>
      <c r="Q32" s="60"/>
      <c r="R32" s="60"/>
      <c r="S32" s="82"/>
      <c r="T32" s="56"/>
      <c r="U32" s="82"/>
      <c r="V32" s="82"/>
      <c r="W32" s="82"/>
      <c r="X32" s="82"/>
      <c r="Y32" s="82"/>
      <c r="Z32" s="82"/>
      <c r="AA32" s="82"/>
      <c r="AB32" s="82"/>
      <c r="AC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</row>
    <row r="33" spans="7:74">
      <c r="Q33" s="60"/>
      <c r="R33" s="60"/>
      <c r="S33" s="82"/>
      <c r="T33" s="56"/>
      <c r="U33" s="82"/>
      <c r="V33" s="82"/>
      <c r="W33" s="82"/>
      <c r="X33" s="82"/>
      <c r="Y33" s="82"/>
      <c r="Z33" s="82"/>
      <c r="AA33" s="82"/>
      <c r="AB33" s="82"/>
      <c r="AC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</row>
    <row r="34" spans="7:74">
      <c r="G34" s="101" t="s">
        <v>74</v>
      </c>
      <c r="H34" s="101" t="s">
        <v>75</v>
      </c>
      <c r="I34" s="101" t="s">
        <v>76</v>
      </c>
      <c r="J34" s="101" t="s">
        <v>77</v>
      </c>
      <c r="K34" s="101" t="s">
        <v>78</v>
      </c>
      <c r="L34" s="101" t="s">
        <v>79</v>
      </c>
      <c r="S34" s="82"/>
      <c r="T34" s="56"/>
      <c r="U34" s="82"/>
      <c r="V34" s="82"/>
      <c r="W34" s="82"/>
      <c r="X34" s="82"/>
      <c r="Y34" s="82"/>
      <c r="Z34" s="82"/>
      <c r="AA34" s="82"/>
      <c r="AB34" s="82"/>
      <c r="AC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</row>
    <row r="35" spans="7:74">
      <c r="G35" s="102"/>
      <c r="H35" s="102"/>
      <c r="I35" s="102"/>
      <c r="J35" s="102"/>
      <c r="K35" s="102"/>
      <c r="L35" s="102"/>
      <c r="Q35" s="82"/>
      <c r="R35" s="82"/>
      <c r="S35" s="82"/>
      <c r="T35" s="56"/>
      <c r="U35" s="82"/>
      <c r="V35" s="82"/>
      <c r="W35" s="82"/>
      <c r="X35" s="82"/>
      <c r="Y35" s="82"/>
      <c r="Z35" s="82"/>
      <c r="AA35" s="82"/>
      <c r="AB35" s="82"/>
      <c r="AC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</row>
    <row r="36" spans="7:74">
      <c r="G36" s="103">
        <f>180-H36-I36</f>
        <v>90</v>
      </c>
      <c r="H36" s="104">
        <f>H4</f>
        <v>90</v>
      </c>
      <c r="I36" s="104">
        <f>H5</f>
        <v>0</v>
      </c>
      <c r="J36" s="104">
        <f>H6</f>
        <v>0</v>
      </c>
      <c r="K36" s="105">
        <f>J36*(SIN(I36*PI()/180)/SIN(H36*PI()/180))</f>
        <v>0</v>
      </c>
      <c r="L36" s="105">
        <f>J36*(SIN(G36*PI()/180)/SIN(H36*PI()/180))</f>
        <v>0</v>
      </c>
      <c r="Q36" s="82"/>
      <c r="R36" s="82"/>
      <c r="S36" s="82"/>
      <c r="T36" s="56"/>
      <c r="U36" s="82"/>
      <c r="V36" s="82"/>
      <c r="W36" s="82"/>
      <c r="X36" s="82"/>
      <c r="Y36" s="82"/>
      <c r="Z36" s="82"/>
      <c r="AA36" s="82"/>
      <c r="AB36" s="82"/>
      <c r="AC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</row>
    <row r="37" spans="7:74">
      <c r="G37" s="102"/>
      <c r="H37" s="102"/>
      <c r="I37" s="102"/>
      <c r="J37" s="102"/>
      <c r="K37" s="102"/>
      <c r="L37" s="102"/>
      <c r="Q37" s="82"/>
      <c r="R37" s="82"/>
      <c r="S37" s="82"/>
      <c r="T37" s="56"/>
      <c r="U37" s="82"/>
      <c r="V37" s="82"/>
      <c r="W37" s="82"/>
      <c r="X37" s="82"/>
      <c r="Y37" s="82"/>
      <c r="Z37" s="82"/>
      <c r="AA37" s="82"/>
      <c r="AB37" s="82"/>
      <c r="AC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</row>
    <row r="38" spans="7:74">
      <c r="G38" s="103" t="e">
        <f>180-H38-I38</f>
        <v>#DIV/0!</v>
      </c>
      <c r="H38" s="104">
        <f>H4</f>
        <v>90</v>
      </c>
      <c r="I38" s="103" t="e">
        <f>ROUND(ASIN(K38/J38*(SIN(H38*PI()/180)))*180/PI(),2)</f>
        <v>#DIV/0!</v>
      </c>
      <c r="J38" s="104">
        <f>H6</f>
        <v>0</v>
      </c>
      <c r="K38" s="104">
        <f>H7</f>
        <v>6</v>
      </c>
      <c r="L38" s="105" t="e">
        <f>J38*(SIN(G38*PI()/180)/SIN(H38*PI()/180))</f>
        <v>#DIV/0!</v>
      </c>
      <c r="Q38" s="82"/>
      <c r="R38" s="82"/>
      <c r="S38" s="82"/>
      <c r="T38" s="56"/>
      <c r="U38" s="82"/>
      <c r="V38" s="82"/>
      <c r="W38" s="82"/>
      <c r="X38" s="82"/>
      <c r="Y38" s="82"/>
      <c r="Z38" s="82"/>
      <c r="AA38" s="82"/>
      <c r="AB38" s="82"/>
      <c r="AC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</row>
    <row r="39" spans="7:74">
      <c r="G39" s="102"/>
      <c r="H39" s="102"/>
      <c r="I39" s="102"/>
      <c r="J39" s="102"/>
      <c r="K39" s="102"/>
      <c r="L39" s="102"/>
      <c r="Q39" s="82"/>
      <c r="R39" s="82"/>
      <c r="S39" s="82"/>
      <c r="T39" s="56"/>
      <c r="U39" s="82"/>
      <c r="V39" s="82"/>
      <c r="W39" s="82"/>
      <c r="X39" s="82"/>
      <c r="Y39" s="82"/>
      <c r="Z39" s="82"/>
      <c r="AA39" s="82"/>
      <c r="AB39" s="82"/>
      <c r="AC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</row>
    <row r="40" spans="7:74">
      <c r="G40" s="103" t="e">
        <f>ROUND((ACOS((J40^2+K40^2-L40^2)/(2*K40*J40)))*180/PI(),2)</f>
        <v>#DIV/0!</v>
      </c>
      <c r="H40" s="106" t="e">
        <f>ROUND((ACOS((K40^2+L40^2-J40^2)/(2*K40*L40)))*180/PI(),2)</f>
        <v>#NUM!</v>
      </c>
      <c r="I40" s="106" t="e">
        <f>ROUND((ACOS((L40^2+J40^2-K40^2)/(2*L40*J40)))*180/PI(),2)</f>
        <v>#DIV/0!</v>
      </c>
      <c r="J40" s="104">
        <f>H6</f>
        <v>0</v>
      </c>
      <c r="K40" s="104">
        <f>H7</f>
        <v>6</v>
      </c>
      <c r="L40" s="104">
        <f>H8</f>
        <v>9</v>
      </c>
      <c r="Q40" s="82"/>
      <c r="R40" s="82"/>
      <c r="S40" s="82"/>
      <c r="T40" s="56"/>
      <c r="U40" s="82"/>
      <c r="V40" s="82"/>
      <c r="W40" s="82"/>
      <c r="X40" s="82"/>
      <c r="Y40" s="82"/>
      <c r="Z40" s="82"/>
      <c r="AA40" s="82"/>
      <c r="AB40" s="82"/>
      <c r="AC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</row>
    <row r="41" spans="7:74">
      <c r="Q41" s="82"/>
      <c r="R41" s="82"/>
      <c r="S41" s="82"/>
      <c r="T41" s="56"/>
      <c r="U41" s="82"/>
      <c r="V41" s="82"/>
      <c r="W41" s="82"/>
      <c r="X41" s="82"/>
      <c r="Y41" s="82"/>
      <c r="Z41" s="82"/>
      <c r="AA41" s="82"/>
      <c r="AB41" s="82"/>
      <c r="AC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</row>
    <row r="42" spans="7:74">
      <c r="Q42" s="82"/>
      <c r="R42" s="82"/>
      <c r="S42" s="82"/>
      <c r="T42" s="56"/>
      <c r="U42" s="82"/>
      <c r="V42" s="82"/>
      <c r="W42" s="82"/>
      <c r="X42" s="82"/>
      <c r="Y42" s="82"/>
      <c r="Z42" s="82"/>
      <c r="AA42" s="82"/>
      <c r="AB42" s="82"/>
      <c r="AC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</row>
    <row r="43" spans="7:74" ht="22.5">
      <c r="G43" s="107" t="s">
        <v>80</v>
      </c>
      <c r="H43" s="108"/>
      <c r="I43" s="108"/>
      <c r="J43" s="108"/>
      <c r="K43" s="108"/>
      <c r="L43" s="108"/>
      <c r="M43" s="108"/>
      <c r="N43" s="108"/>
      <c r="Q43" s="82"/>
      <c r="R43" s="82"/>
      <c r="S43" s="82"/>
      <c r="T43" s="56"/>
      <c r="U43" s="82"/>
      <c r="V43" s="82"/>
      <c r="W43" s="82"/>
      <c r="X43" s="82"/>
      <c r="Y43" s="82"/>
      <c r="Z43" s="82"/>
      <c r="AA43" s="82"/>
      <c r="AB43" s="82"/>
      <c r="AC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</row>
    <row r="44" spans="7:74" ht="15.75">
      <c r="G44" s="108"/>
      <c r="H44" s="108"/>
      <c r="I44" s="108"/>
      <c r="J44" s="108"/>
      <c r="K44" s="108"/>
      <c r="L44" s="108"/>
      <c r="M44" s="108"/>
      <c r="N44" s="108"/>
      <c r="Q44" s="82"/>
      <c r="R44" s="82"/>
      <c r="S44" s="82"/>
      <c r="T44" s="56"/>
      <c r="U44" s="82"/>
      <c r="V44" s="82"/>
      <c r="W44" s="82"/>
      <c r="X44" s="82"/>
      <c r="Y44" s="82"/>
      <c r="Z44" s="82"/>
      <c r="AA44" s="82"/>
      <c r="AB44" s="82"/>
      <c r="AC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</row>
    <row r="45" spans="7:74" ht="15.75">
      <c r="G45" s="108"/>
      <c r="H45" s="108"/>
      <c r="I45" s="108"/>
      <c r="J45" s="108"/>
      <c r="K45" s="108"/>
      <c r="L45" s="108"/>
      <c r="M45" s="108"/>
      <c r="N45" s="108"/>
      <c r="Q45" s="82"/>
      <c r="R45" s="82"/>
      <c r="S45" s="82"/>
      <c r="T45" s="56"/>
      <c r="U45" s="82"/>
      <c r="V45" s="82"/>
      <c r="W45" s="82"/>
      <c r="X45" s="82"/>
      <c r="Y45" s="82"/>
      <c r="Z45" s="82"/>
      <c r="AA45" s="82"/>
      <c r="AB45" s="82"/>
      <c r="AC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</row>
    <row r="46" spans="7:74" ht="23.25">
      <c r="G46" s="108"/>
      <c r="H46" s="109" t="s">
        <v>27</v>
      </c>
      <c r="I46" s="110" t="s">
        <v>81</v>
      </c>
      <c r="J46" s="110"/>
      <c r="K46" s="111"/>
      <c r="L46" s="108"/>
      <c r="M46" s="109" t="s">
        <v>82</v>
      </c>
      <c r="N46" s="112" t="s">
        <v>83</v>
      </c>
      <c r="Q46" s="82"/>
      <c r="R46" s="82"/>
      <c r="S46" s="82"/>
      <c r="T46" s="56"/>
      <c r="U46" s="82"/>
      <c r="V46" s="82"/>
      <c r="W46" s="82"/>
      <c r="X46" s="82"/>
      <c r="Y46" s="82"/>
      <c r="Z46" s="82"/>
      <c r="AA46" s="82"/>
      <c r="AB46" s="82"/>
      <c r="AC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</row>
    <row r="47" spans="7:74" ht="23.25">
      <c r="G47" s="108"/>
      <c r="H47" s="108"/>
      <c r="I47" s="110" t="s">
        <v>84</v>
      </c>
      <c r="J47" s="111"/>
      <c r="K47" s="111"/>
      <c r="L47" s="108"/>
      <c r="M47" s="108"/>
      <c r="N47" s="108"/>
      <c r="Q47" s="82"/>
      <c r="R47" s="82"/>
      <c r="S47" s="82"/>
      <c r="T47" s="56"/>
      <c r="U47" s="82"/>
      <c r="V47" s="82"/>
      <c r="W47" s="82"/>
      <c r="X47" s="82"/>
      <c r="Y47" s="82"/>
      <c r="Z47" s="82"/>
      <c r="AA47" s="82"/>
      <c r="AB47" s="82"/>
      <c r="AC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</row>
    <row r="48" spans="7:74" ht="15.75">
      <c r="G48" s="108"/>
      <c r="H48" s="108"/>
      <c r="I48" s="108"/>
      <c r="J48" s="108"/>
      <c r="K48" s="108"/>
      <c r="L48" s="108"/>
      <c r="M48" s="108"/>
      <c r="N48" s="108"/>
    </row>
    <row r="49" spans="7:14" ht="15.75">
      <c r="G49" s="108"/>
      <c r="H49" s="108"/>
      <c r="I49" s="108"/>
      <c r="J49" s="108"/>
      <c r="K49" s="108"/>
      <c r="L49" s="108"/>
      <c r="M49" s="108"/>
      <c r="N49" s="108"/>
    </row>
    <row r="50" spans="7:14" ht="15.75">
      <c r="G50" s="108"/>
      <c r="H50" s="108"/>
      <c r="I50" s="108"/>
      <c r="J50" s="108"/>
      <c r="K50" s="108"/>
      <c r="L50" s="108"/>
      <c r="M50" s="108"/>
      <c r="N50" s="108"/>
    </row>
    <row r="51" spans="7:14" ht="15.75">
      <c r="G51" s="108"/>
      <c r="H51" s="108"/>
      <c r="I51" s="108"/>
      <c r="J51" s="108"/>
      <c r="K51" s="108"/>
      <c r="L51" s="108"/>
      <c r="M51" s="108"/>
      <c r="N51" s="108"/>
    </row>
    <row r="52" spans="7:14" ht="15.75">
      <c r="G52" s="108"/>
      <c r="H52" s="108"/>
      <c r="I52" s="108"/>
      <c r="J52" s="108"/>
      <c r="K52" s="108"/>
      <c r="L52" s="108"/>
      <c r="M52" s="108"/>
      <c r="N52" s="108"/>
    </row>
    <row r="53" spans="7:14" ht="15.75">
      <c r="G53" s="108"/>
      <c r="H53" s="108"/>
      <c r="I53" s="108"/>
      <c r="J53" s="108"/>
      <c r="K53" s="108"/>
      <c r="L53" s="108"/>
      <c r="M53" s="108"/>
      <c r="N53" s="108"/>
    </row>
    <row r="54" spans="7:14" ht="15.75">
      <c r="G54" s="108"/>
      <c r="H54" s="108"/>
      <c r="I54" s="108"/>
      <c r="J54" s="108"/>
      <c r="K54" s="108"/>
      <c r="L54" s="108"/>
      <c r="M54" s="108"/>
      <c r="N54" s="108"/>
    </row>
    <row r="55" spans="7:14" ht="15.75">
      <c r="G55" s="108"/>
      <c r="H55" s="108"/>
      <c r="I55" s="108"/>
      <c r="J55" s="108"/>
      <c r="K55" s="108"/>
      <c r="L55" s="108"/>
      <c r="M55" s="108"/>
      <c r="N55" s="108"/>
    </row>
    <row r="56" spans="7:14" ht="15.75">
      <c r="G56" s="108"/>
      <c r="H56" s="108"/>
      <c r="I56" s="108"/>
      <c r="J56" s="108"/>
      <c r="K56" s="108"/>
      <c r="L56" s="108"/>
      <c r="M56" s="108"/>
      <c r="N56" s="108"/>
    </row>
    <row r="57" spans="7:14" ht="15.75">
      <c r="G57" s="108"/>
      <c r="H57" s="108"/>
      <c r="I57" s="108"/>
      <c r="J57" s="108"/>
      <c r="K57" s="108"/>
      <c r="L57" s="108"/>
      <c r="M57" s="108"/>
      <c r="N57" s="108"/>
    </row>
    <row r="58" spans="7:14" ht="15.75">
      <c r="G58" s="108"/>
      <c r="H58" s="108"/>
      <c r="I58" s="113" t="s">
        <v>85</v>
      </c>
      <c r="J58" s="114">
        <f>L7</f>
        <v>6</v>
      </c>
      <c r="K58" s="108"/>
      <c r="L58" s="108"/>
      <c r="M58" s="108"/>
      <c r="N58" s="108"/>
    </row>
    <row r="59" spans="7:14" ht="15.75">
      <c r="G59" s="108"/>
      <c r="H59" s="108"/>
      <c r="I59" s="113" t="s">
        <v>86</v>
      </c>
      <c r="J59" s="114">
        <f>L6</f>
        <v>10.816653826391969</v>
      </c>
      <c r="K59" s="108"/>
      <c r="L59" s="108"/>
      <c r="M59" s="108"/>
      <c r="N59" s="108"/>
    </row>
    <row r="60" spans="7:14" ht="15.75">
      <c r="G60" s="108"/>
      <c r="H60" s="108"/>
      <c r="I60" s="113" t="s">
        <v>87</v>
      </c>
      <c r="J60" s="114">
        <f>L8</f>
        <v>9</v>
      </c>
      <c r="K60" s="108"/>
      <c r="L60" s="108"/>
      <c r="M60" s="108"/>
      <c r="N60" s="108"/>
    </row>
    <row r="61" spans="7:14" ht="15.75">
      <c r="G61" s="108"/>
      <c r="H61" s="108"/>
      <c r="I61" s="113" t="s">
        <v>88</v>
      </c>
      <c r="J61" s="115">
        <f>0.5*(J58+J59+J60)</f>
        <v>12.908326913195985</v>
      </c>
      <c r="K61" s="108"/>
      <c r="L61" s="108"/>
      <c r="M61" s="108"/>
      <c r="N61" s="108"/>
    </row>
    <row r="62" spans="7:14" ht="16.5" thickBot="1">
      <c r="G62" s="108"/>
      <c r="H62" s="108"/>
      <c r="I62" s="108"/>
      <c r="J62" s="16"/>
      <c r="K62" s="108"/>
      <c r="L62" s="108"/>
      <c r="M62" s="108"/>
      <c r="N62" s="108"/>
    </row>
    <row r="63" spans="7:14" ht="19.5" thickBot="1">
      <c r="G63" s="108"/>
      <c r="H63" s="108"/>
      <c r="I63" s="116" t="s">
        <v>89</v>
      </c>
      <c r="J63" s="117">
        <f>(J58*J59*J60)/(4*SQRT(J61*(J61-J58)*(J61-J59)*(J61-J60)))</f>
        <v>5.4083269131959817</v>
      </c>
      <c r="K63" s="108"/>
      <c r="L63" s="108"/>
      <c r="M63" s="108"/>
      <c r="N63" s="108"/>
    </row>
    <row r="64" spans="7:14" ht="15.75">
      <c r="G64" s="108"/>
      <c r="H64" s="108"/>
      <c r="I64" s="108"/>
      <c r="J64" s="108"/>
      <c r="K64" s="108"/>
      <c r="L64" s="108"/>
      <c r="M64" s="108"/>
      <c r="N64" s="108"/>
    </row>
  </sheetData>
  <mergeCells count="2">
    <mergeCell ref="H11:I11"/>
    <mergeCell ref="G13:I1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Graden driehoek</vt:lpstr>
      <vt:lpstr>Veelhoek</vt:lpstr>
      <vt:lpstr>Graden driehoek (2)</vt:lpstr>
      <vt:lpstr>Graden driehoek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2012-11-27T16:40:28Z</dcterms:created>
  <dcterms:modified xsi:type="dcterms:W3CDTF">2012-12-03T15:06:23Z</dcterms:modified>
</cp:coreProperties>
</file>